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yti\AppData\Local\Temp\Tandan JSC\files\"/>
    </mc:Choice>
  </mc:AlternateContent>
  <bookViews>
    <workbookView xWindow="12000" yWindow="0" windowWidth="12000" windowHeight="12900" firstSheet="18" activeTab="20"/>
  </bookViews>
  <sheets>
    <sheet name="huu trach" sheetId="2" state="hidden" r:id="rId1"/>
    <sheet name="dong tien" sheetId="3" state="hidden" r:id="rId2"/>
    <sheet name="xuan mai" sheetId="4" state="hidden" r:id="rId3"/>
    <sheet name="dong son" sheetId="5" state="hidden" r:id="rId4"/>
    <sheet name="tonng hop" sheetId="6" state="hidden" r:id="rId5"/>
    <sheet name="Kangatang" sheetId="13" state="veryHidden" r:id="rId6"/>
    <sheet name="Kangatang_2" sheetId="14" state="veryHidden" r:id="rId7"/>
    <sheet name="Kangatang_3" sheetId="15" state="veryHidden" r:id="rId8"/>
    <sheet name="Kangatang_4" sheetId="16" state="veryHidden" r:id="rId9"/>
    <sheet name="Kangatang_5" sheetId="17" state="veryHidden" r:id="rId10"/>
    <sheet name="Kangatang_6" sheetId="18" state="veryHidden" r:id="rId11"/>
    <sheet name="Kangatang_7" sheetId="19" state="veryHidden" r:id="rId12"/>
    <sheet name="Kangatang_8" sheetId="20" state="veryHidden" r:id="rId13"/>
    <sheet name="Kangatang_9" sheetId="21" state="veryHidden" r:id="rId14"/>
    <sheet name="Kangatang_10" sheetId="22" state="veryHidden" r:id="rId15"/>
    <sheet name="Kangatang_11" sheetId="23" state="veryHidden" r:id="rId16"/>
    <sheet name="Kangatang_12" sheetId="24" state="veryHidden" r:id="rId17"/>
    <sheet name="Kangatang_13" sheetId="25" state="veryHidden" r:id="rId18"/>
    <sheet name="Tong hop (HĐ)" sheetId="35" r:id="rId19"/>
    <sheet name="Tong hop (TĐ)" sheetId="34" r:id="rId20"/>
    <sheet name="Quyết Định" sheetId="36" r:id="rId21"/>
    <sheet name="XM" sheetId="7" state="hidden" r:id="rId22"/>
    <sheet name="HT" sheetId="8" state="hidden" r:id="rId23"/>
    <sheet name="DT" sheetId="9" state="hidden" r:id="rId24"/>
    <sheet name="DS" sheetId="10" state="hidden" r:id="rId25"/>
    <sheet name="TONG" sheetId="11" state="hidden" r:id="rId26"/>
  </sheets>
  <definedNames>
    <definedName name="_xlnm._FilterDatabase" localSheetId="3" hidden="1">'dong son'!$A$9:$Q$100</definedName>
    <definedName name="_xlnm._FilterDatabase" localSheetId="1" hidden="1">'dong tien'!$A$10:$Q$98</definedName>
    <definedName name="_xlnm._FilterDatabase" localSheetId="0" hidden="1">'huu trach'!$A$1:$Q$188</definedName>
    <definedName name="_xlnm._FilterDatabase" localSheetId="20" hidden="1">'Quyết Định'!$A$9:$Z$169</definedName>
    <definedName name="_xlnm._FilterDatabase" localSheetId="19" hidden="1">'Tong hop (TĐ)'!$A$9:$Z$180</definedName>
    <definedName name="_xlnm._FilterDatabase" localSheetId="4" hidden="1">'tonng hop'!$A$10:$Q$666</definedName>
    <definedName name="_xlnm._FilterDatabase" localSheetId="2" hidden="1">'xuan mai'!$A$1:$Q$390</definedName>
    <definedName name="_xlnm.Print_Area" localSheetId="20">'Quyết Định'!$A$1:$W$167</definedName>
    <definedName name="_xlnm.Print_Area" localSheetId="18">'Tong hop (HĐ)'!$A$1:$W$180</definedName>
    <definedName name="_xlnm.Print_Area" localSheetId="19">'Tong hop (TĐ)'!$A$1:$W$178</definedName>
    <definedName name="_xlnm.Print_Titles" localSheetId="20">'Quyết Định'!$7:$10</definedName>
    <definedName name="_xlnm.Print_Titles" localSheetId="18">'Tong hop (HĐ)'!$7:$9</definedName>
    <definedName name="_xlnm.Print_Titles" localSheetId="19">'Tong hop (TĐ)'!$7:$10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65" i="36" l="1"/>
  <c r="L165" i="36"/>
  <c r="L164" i="36" s="1"/>
  <c r="I165" i="36"/>
  <c r="J165" i="36" s="1"/>
  <c r="H165" i="36"/>
  <c r="M165" i="36" s="1"/>
  <c r="AA164" i="36"/>
  <c r="U164" i="36"/>
  <c r="T164" i="36"/>
  <c r="S164" i="36"/>
  <c r="R164" i="36"/>
  <c r="Q164" i="36"/>
  <c r="P164" i="36"/>
  <c r="O164" i="36"/>
  <c r="N164" i="36"/>
  <c r="K164" i="36"/>
  <c r="I164" i="36"/>
  <c r="H164" i="36"/>
  <c r="G164" i="36"/>
  <c r="F164" i="36"/>
  <c r="E164" i="36"/>
  <c r="D164" i="36"/>
  <c r="Q165" i="36" s="1"/>
  <c r="H163" i="36"/>
  <c r="H162" i="36" s="1"/>
  <c r="D163" i="36"/>
  <c r="L163" i="36" s="1"/>
  <c r="L162" i="36" s="1"/>
  <c r="U162" i="36"/>
  <c r="T162" i="36"/>
  <c r="R162" i="36"/>
  <c r="O162" i="36"/>
  <c r="G162" i="36"/>
  <c r="F162" i="36"/>
  <c r="E162" i="36"/>
  <c r="D162" i="36"/>
  <c r="Q163" i="36" s="1"/>
  <c r="S163" i="36" s="1"/>
  <c r="S162" i="36" s="1"/>
  <c r="H161" i="36"/>
  <c r="D161" i="36"/>
  <c r="D159" i="36" s="1"/>
  <c r="P160" i="36"/>
  <c r="V160" i="36" s="1"/>
  <c r="I160" i="36"/>
  <c r="H160" i="36"/>
  <c r="U159" i="36"/>
  <c r="T159" i="36"/>
  <c r="S159" i="36"/>
  <c r="R159" i="36"/>
  <c r="Q159" i="36"/>
  <c r="O159" i="36"/>
  <c r="N159" i="36"/>
  <c r="M159" i="36"/>
  <c r="L159" i="36"/>
  <c r="K159" i="36"/>
  <c r="G159" i="36"/>
  <c r="F159" i="36"/>
  <c r="E159" i="36"/>
  <c r="H158" i="36"/>
  <c r="D158" i="36"/>
  <c r="H157" i="36"/>
  <c r="H156" i="36" s="1"/>
  <c r="D157" i="36"/>
  <c r="U156" i="36"/>
  <c r="T156" i="36"/>
  <c r="S156" i="36"/>
  <c r="R156" i="36"/>
  <c r="Q156" i="36"/>
  <c r="O156" i="36"/>
  <c r="N156" i="36"/>
  <c r="M156" i="36"/>
  <c r="K156" i="36"/>
  <c r="G156" i="36"/>
  <c r="F156" i="36"/>
  <c r="E156" i="36"/>
  <c r="H155" i="36"/>
  <c r="H154" i="36" s="1"/>
  <c r="D155" i="36"/>
  <c r="D154" i="36" s="1"/>
  <c r="Q155" i="36" s="1"/>
  <c r="Q154" i="36" s="1"/>
  <c r="U154" i="36"/>
  <c r="T154" i="36"/>
  <c r="S154" i="36"/>
  <c r="R154" i="36"/>
  <c r="O154" i="36"/>
  <c r="N154" i="36"/>
  <c r="K154" i="36"/>
  <c r="G154" i="36"/>
  <c r="F154" i="36"/>
  <c r="E154" i="36"/>
  <c r="P153" i="36"/>
  <c r="L153" i="36"/>
  <c r="L152" i="36" s="1"/>
  <c r="I153" i="36"/>
  <c r="H153" i="36"/>
  <c r="Z152" i="36"/>
  <c r="U152" i="36"/>
  <c r="T152" i="36"/>
  <c r="S152" i="36"/>
  <c r="R152" i="36"/>
  <c r="P152" i="36"/>
  <c r="O152" i="36"/>
  <c r="G152" i="36"/>
  <c r="F152" i="36"/>
  <c r="E152" i="36"/>
  <c r="D152" i="36"/>
  <c r="Q153" i="36" s="1"/>
  <c r="Q152" i="36" s="1"/>
  <c r="H151" i="36"/>
  <c r="D151" i="36"/>
  <c r="L151" i="36" s="1"/>
  <c r="H150" i="36"/>
  <c r="D150" i="36"/>
  <c r="O150" i="36" s="1"/>
  <c r="P149" i="36"/>
  <c r="O149" i="36"/>
  <c r="L149" i="36"/>
  <c r="I149" i="36"/>
  <c r="J149" i="36" s="1"/>
  <c r="H149" i="36"/>
  <c r="M149" i="36" s="1"/>
  <c r="H148" i="36"/>
  <c r="D148" i="36"/>
  <c r="P148" i="36" s="1"/>
  <c r="H147" i="36"/>
  <c r="D147" i="36"/>
  <c r="I147" i="36" s="1"/>
  <c r="J147" i="36" s="1"/>
  <c r="H146" i="36"/>
  <c r="D146" i="36"/>
  <c r="P146" i="36" s="1"/>
  <c r="U145" i="36"/>
  <c r="T145" i="36"/>
  <c r="R145" i="36"/>
  <c r="G145" i="36"/>
  <c r="F145" i="36"/>
  <c r="E145" i="36"/>
  <c r="H144" i="36"/>
  <c r="D144" i="36"/>
  <c r="I144" i="36" s="1"/>
  <c r="J144" i="36" s="1"/>
  <c r="H143" i="36"/>
  <c r="D143" i="36"/>
  <c r="H142" i="36"/>
  <c r="D142" i="36"/>
  <c r="O142" i="36" s="1"/>
  <c r="H141" i="36"/>
  <c r="D141" i="36"/>
  <c r="O141" i="36" s="1"/>
  <c r="H140" i="36"/>
  <c r="D140" i="36"/>
  <c r="L140" i="36" s="1"/>
  <c r="U139" i="36"/>
  <c r="T139" i="36"/>
  <c r="R139" i="36"/>
  <c r="G139" i="36"/>
  <c r="F139" i="36"/>
  <c r="E139" i="36"/>
  <c r="H138" i="36"/>
  <c r="D138" i="36"/>
  <c r="H137" i="36"/>
  <c r="D137" i="36"/>
  <c r="H136" i="36"/>
  <c r="D136" i="36"/>
  <c r="H135" i="36"/>
  <c r="D135" i="36"/>
  <c r="L135" i="36" s="1"/>
  <c r="H134" i="36"/>
  <c r="D134" i="36"/>
  <c r="U133" i="36"/>
  <c r="T133" i="36"/>
  <c r="R133" i="36"/>
  <c r="G133" i="36"/>
  <c r="F133" i="36"/>
  <c r="E133" i="36"/>
  <c r="H132" i="36"/>
  <c r="D132" i="36"/>
  <c r="D130" i="36" s="1"/>
  <c r="Q131" i="36" s="1"/>
  <c r="Q130" i="36" s="1"/>
  <c r="S131" i="36"/>
  <c r="S130" i="36" s="1"/>
  <c r="P131" i="36"/>
  <c r="O131" i="36"/>
  <c r="L131" i="36"/>
  <c r="I131" i="36"/>
  <c r="H131" i="36"/>
  <c r="U130" i="36"/>
  <c r="T130" i="36"/>
  <c r="R130" i="36"/>
  <c r="G130" i="36"/>
  <c r="F130" i="36"/>
  <c r="E130" i="36"/>
  <c r="H129" i="36"/>
  <c r="D129" i="36"/>
  <c r="L129" i="36" s="1"/>
  <c r="H128" i="36"/>
  <c r="D128" i="36"/>
  <c r="P128" i="36" s="1"/>
  <c r="U127" i="36"/>
  <c r="T127" i="36"/>
  <c r="R127" i="36"/>
  <c r="G127" i="36"/>
  <c r="F127" i="36"/>
  <c r="E127" i="36"/>
  <c r="P126" i="36"/>
  <c r="O126" i="36"/>
  <c r="L126" i="36"/>
  <c r="I126" i="36"/>
  <c r="J126" i="36" s="1"/>
  <c r="H126" i="36"/>
  <c r="H125" i="36"/>
  <c r="D125" i="36"/>
  <c r="P125" i="36" s="1"/>
  <c r="P124" i="36" s="1"/>
  <c r="U124" i="36"/>
  <c r="T124" i="36"/>
  <c r="S124" i="36"/>
  <c r="R124" i="36"/>
  <c r="G124" i="36"/>
  <c r="F124" i="36"/>
  <c r="E124" i="36"/>
  <c r="H123" i="36"/>
  <c r="D123" i="36"/>
  <c r="M123" i="36" s="1"/>
  <c r="H122" i="36"/>
  <c r="D122" i="36"/>
  <c r="I122" i="36" s="1"/>
  <c r="J122" i="36" s="1"/>
  <c r="H121" i="36"/>
  <c r="D121" i="36"/>
  <c r="U120" i="36"/>
  <c r="T120" i="36"/>
  <c r="R120" i="36"/>
  <c r="G120" i="36"/>
  <c r="F120" i="36"/>
  <c r="E120" i="36"/>
  <c r="S119" i="36"/>
  <c r="S117" i="36" s="1"/>
  <c r="H119" i="36"/>
  <c r="D119" i="36"/>
  <c r="I119" i="36" s="1"/>
  <c r="J119" i="36" s="1"/>
  <c r="P118" i="36"/>
  <c r="L118" i="36"/>
  <c r="I118" i="36"/>
  <c r="I117" i="36" s="1"/>
  <c r="H118" i="36"/>
  <c r="U117" i="36"/>
  <c r="T117" i="36"/>
  <c r="R117" i="36"/>
  <c r="G117" i="36"/>
  <c r="F117" i="36"/>
  <c r="E117" i="36"/>
  <c r="P116" i="36"/>
  <c r="L116" i="36"/>
  <c r="L115" i="36" s="1"/>
  <c r="I116" i="36"/>
  <c r="I115" i="36" s="1"/>
  <c r="H116" i="36"/>
  <c r="H115" i="36" s="1"/>
  <c r="U115" i="36"/>
  <c r="T115" i="36"/>
  <c r="S115" i="36"/>
  <c r="R115" i="36"/>
  <c r="P115" i="36"/>
  <c r="O115" i="36"/>
  <c r="N115" i="36"/>
  <c r="K115" i="36"/>
  <c r="G115" i="36"/>
  <c r="F115" i="36"/>
  <c r="E115" i="36"/>
  <c r="D115" i="36"/>
  <c r="Q116" i="36" s="1"/>
  <c r="Q115" i="36" s="1"/>
  <c r="H114" i="36"/>
  <c r="H113" i="36" s="1"/>
  <c r="D114" i="36"/>
  <c r="P114" i="36" s="1"/>
  <c r="P113" i="36" s="1"/>
  <c r="U113" i="36"/>
  <c r="T113" i="36"/>
  <c r="R113" i="36"/>
  <c r="O113" i="36"/>
  <c r="G113" i="36"/>
  <c r="F113" i="36"/>
  <c r="E113" i="36"/>
  <c r="P112" i="36"/>
  <c r="L112" i="36"/>
  <c r="I112" i="36"/>
  <c r="J112" i="36" s="1"/>
  <c r="H112" i="36"/>
  <c r="M112" i="36" s="1"/>
  <c r="V112" i="36" s="1"/>
  <c r="P111" i="36"/>
  <c r="L111" i="36"/>
  <c r="I111" i="36"/>
  <c r="H111" i="36"/>
  <c r="U110" i="36"/>
  <c r="T110" i="36"/>
  <c r="R110" i="36"/>
  <c r="O110" i="36"/>
  <c r="G110" i="36"/>
  <c r="F110" i="36"/>
  <c r="E110" i="36"/>
  <c r="D110" i="36"/>
  <c r="Y110" i="36" s="1"/>
  <c r="P109" i="36"/>
  <c r="P108" i="36" s="1"/>
  <c r="L109" i="36"/>
  <c r="L108" i="36" s="1"/>
  <c r="I109" i="36"/>
  <c r="H109" i="36"/>
  <c r="M109" i="36" s="1"/>
  <c r="M108" i="36" s="1"/>
  <c r="U108" i="36"/>
  <c r="T108" i="36"/>
  <c r="R108" i="36"/>
  <c r="O108" i="36"/>
  <c r="G108" i="36"/>
  <c r="F108" i="36"/>
  <c r="E108" i="36"/>
  <c r="D108" i="36"/>
  <c r="Q109" i="36" s="1"/>
  <c r="Q108" i="36" s="1"/>
  <c r="P107" i="36"/>
  <c r="P106" i="36" s="1"/>
  <c r="L107" i="36"/>
  <c r="L106" i="36" s="1"/>
  <c r="I107" i="36"/>
  <c r="H107" i="36"/>
  <c r="U106" i="36"/>
  <c r="T106" i="36"/>
  <c r="S106" i="36"/>
  <c r="R106" i="36"/>
  <c r="O106" i="36"/>
  <c r="G106" i="36"/>
  <c r="F106" i="36"/>
  <c r="E106" i="36"/>
  <c r="D106" i="36"/>
  <c r="Q107" i="36" s="1"/>
  <c r="Q106" i="36" s="1"/>
  <c r="H105" i="36"/>
  <c r="H104" i="36" s="1"/>
  <c r="D105" i="36"/>
  <c r="U104" i="36"/>
  <c r="T104" i="36"/>
  <c r="S104" i="36"/>
  <c r="R104" i="36"/>
  <c r="O104" i="36"/>
  <c r="G104" i="36"/>
  <c r="F104" i="36"/>
  <c r="E104" i="36"/>
  <c r="P103" i="36"/>
  <c r="P102" i="36" s="1"/>
  <c r="L103" i="36"/>
  <c r="L102" i="36" s="1"/>
  <c r="I103" i="36"/>
  <c r="I102" i="36" s="1"/>
  <c r="H103" i="36"/>
  <c r="M103" i="36" s="1"/>
  <c r="U102" i="36"/>
  <c r="T102" i="36"/>
  <c r="S102" i="36"/>
  <c r="R102" i="36"/>
  <c r="O102" i="36"/>
  <c r="H102" i="36"/>
  <c r="G102" i="36"/>
  <c r="F102" i="36"/>
  <c r="E102" i="36"/>
  <c r="D102" i="36"/>
  <c r="Q103" i="36" s="1"/>
  <c r="Q102" i="36" s="1"/>
  <c r="H101" i="36"/>
  <c r="D101" i="36"/>
  <c r="P101" i="36" s="1"/>
  <c r="H100" i="36"/>
  <c r="D100" i="36"/>
  <c r="Y99" i="36"/>
  <c r="U99" i="36"/>
  <c r="T99" i="36"/>
  <c r="R99" i="36"/>
  <c r="F99" i="36"/>
  <c r="E99" i="36"/>
  <c r="H98" i="36"/>
  <c r="D98" i="36"/>
  <c r="H97" i="36"/>
  <c r="D97" i="36"/>
  <c r="I97" i="36" s="1"/>
  <c r="J97" i="36" s="1"/>
  <c r="U96" i="36"/>
  <c r="T96" i="36"/>
  <c r="R96" i="36"/>
  <c r="O96" i="36"/>
  <c r="G96" i="36"/>
  <c r="F96" i="36"/>
  <c r="E96" i="36"/>
  <c r="H95" i="36"/>
  <c r="D95" i="36"/>
  <c r="L95" i="36" s="1"/>
  <c r="L94" i="36" s="1"/>
  <c r="U94" i="36"/>
  <c r="T94" i="36"/>
  <c r="S94" i="36"/>
  <c r="R94" i="36"/>
  <c r="O94" i="36"/>
  <c r="H94" i="36"/>
  <c r="G94" i="36"/>
  <c r="F94" i="36"/>
  <c r="E94" i="36"/>
  <c r="D94" i="36"/>
  <c r="Q95" i="36" s="1"/>
  <c r="Q94" i="36" s="1"/>
  <c r="H93" i="36"/>
  <c r="H92" i="36" s="1"/>
  <c r="D93" i="36"/>
  <c r="Y92" i="36"/>
  <c r="U92" i="36"/>
  <c r="T92" i="36"/>
  <c r="R92" i="36"/>
  <c r="O92" i="36"/>
  <c r="G92" i="36"/>
  <c r="F92" i="36"/>
  <c r="E92" i="36"/>
  <c r="P91" i="36"/>
  <c r="P90" i="36" s="1"/>
  <c r="L91" i="36"/>
  <c r="L90" i="36" s="1"/>
  <c r="I91" i="36"/>
  <c r="I90" i="36" s="1"/>
  <c r="H91" i="36"/>
  <c r="H90" i="36" s="1"/>
  <c r="U90" i="36"/>
  <c r="T90" i="36"/>
  <c r="R90" i="36"/>
  <c r="O90" i="36"/>
  <c r="G90" i="36"/>
  <c r="F90" i="36"/>
  <c r="E90" i="36"/>
  <c r="D90" i="36"/>
  <c r="Q91" i="36" s="1"/>
  <c r="Q90" i="36" s="1"/>
  <c r="P89" i="36"/>
  <c r="P88" i="36" s="1"/>
  <c r="O89" i="36"/>
  <c r="O88" i="36" s="1"/>
  <c r="L89" i="36"/>
  <c r="L88" i="36" s="1"/>
  <c r="I89" i="36"/>
  <c r="I88" i="36" s="1"/>
  <c r="H89" i="36"/>
  <c r="H88" i="36" s="1"/>
  <c r="U88" i="36"/>
  <c r="T88" i="36"/>
  <c r="R88" i="36"/>
  <c r="G88" i="36"/>
  <c r="F88" i="36"/>
  <c r="E88" i="36"/>
  <c r="D88" i="36"/>
  <c r="Q89" i="36" s="1"/>
  <c r="P87" i="36"/>
  <c r="P86" i="36" s="1"/>
  <c r="L87" i="36"/>
  <c r="L86" i="36" s="1"/>
  <c r="I87" i="36"/>
  <c r="J87" i="36" s="1"/>
  <c r="H87" i="36"/>
  <c r="M87" i="36" s="1"/>
  <c r="U86" i="36"/>
  <c r="T86" i="36"/>
  <c r="I86" i="36"/>
  <c r="E86" i="36"/>
  <c r="D86" i="36"/>
  <c r="Q87" i="36" s="1"/>
  <c r="Q86" i="36" s="1"/>
  <c r="B86" i="36"/>
  <c r="P85" i="36"/>
  <c r="P84" i="36" s="1"/>
  <c r="L85" i="36"/>
  <c r="L84" i="36" s="1"/>
  <c r="I85" i="36"/>
  <c r="J85" i="36" s="1"/>
  <c r="H85" i="36"/>
  <c r="M85" i="36" s="1"/>
  <c r="U84" i="36"/>
  <c r="T84" i="36"/>
  <c r="E84" i="36"/>
  <c r="D84" i="36"/>
  <c r="Q85" i="36" s="1"/>
  <c r="S85" i="36" s="1"/>
  <c r="S84" i="36" s="1"/>
  <c r="B84" i="36"/>
  <c r="S83" i="36"/>
  <c r="P83" i="36"/>
  <c r="L83" i="36"/>
  <c r="I83" i="36"/>
  <c r="J83" i="36" s="1"/>
  <c r="H83" i="36"/>
  <c r="M83" i="36" s="1"/>
  <c r="V83" i="36" s="1"/>
  <c r="B83" i="36"/>
  <c r="Q82" i="36"/>
  <c r="Q81" i="36" s="1"/>
  <c r="P82" i="36"/>
  <c r="P81" i="36" s="1"/>
  <c r="L82" i="36"/>
  <c r="I82" i="36"/>
  <c r="J82" i="36" s="1"/>
  <c r="H82" i="36"/>
  <c r="M82" i="36" s="1"/>
  <c r="U81" i="36"/>
  <c r="T81" i="36"/>
  <c r="R81" i="36"/>
  <c r="O81" i="36"/>
  <c r="G81" i="36"/>
  <c r="F81" i="36"/>
  <c r="E81" i="36"/>
  <c r="D81" i="36"/>
  <c r="B81" i="36"/>
  <c r="P80" i="36"/>
  <c r="P79" i="36" s="1"/>
  <c r="L80" i="36"/>
  <c r="L79" i="36" s="1"/>
  <c r="I80" i="36"/>
  <c r="J80" i="36" s="1"/>
  <c r="J79" i="36" s="1"/>
  <c r="H80" i="36"/>
  <c r="M80" i="36" s="1"/>
  <c r="U79" i="36"/>
  <c r="T79" i="36"/>
  <c r="E79" i="36"/>
  <c r="D79" i="36"/>
  <c r="Q80" i="36" s="1"/>
  <c r="Q79" i="36" s="1"/>
  <c r="B79" i="36"/>
  <c r="S78" i="36"/>
  <c r="P78" i="36"/>
  <c r="L78" i="36"/>
  <c r="I78" i="36"/>
  <c r="J78" i="36" s="1"/>
  <c r="H78" i="36"/>
  <c r="M78" i="36" s="1"/>
  <c r="B78" i="36"/>
  <c r="P77" i="36"/>
  <c r="L77" i="36"/>
  <c r="I77" i="36"/>
  <c r="H77" i="36"/>
  <c r="U76" i="36"/>
  <c r="T76" i="36"/>
  <c r="R76" i="36"/>
  <c r="O76" i="36"/>
  <c r="G76" i="36"/>
  <c r="F76" i="36"/>
  <c r="E76" i="36"/>
  <c r="D76" i="36"/>
  <c r="Q77" i="36" s="1"/>
  <c r="Q76" i="36" s="1"/>
  <c r="B76" i="36"/>
  <c r="P75" i="36"/>
  <c r="P74" i="36" s="1"/>
  <c r="L75" i="36"/>
  <c r="L74" i="36" s="1"/>
  <c r="I75" i="36"/>
  <c r="I74" i="36" s="1"/>
  <c r="H75" i="36"/>
  <c r="M75" i="36" s="1"/>
  <c r="U74" i="36"/>
  <c r="T74" i="36"/>
  <c r="E74" i="36"/>
  <c r="D74" i="36"/>
  <c r="Q75" i="36" s="1"/>
  <c r="Q74" i="36" s="1"/>
  <c r="B74" i="36"/>
  <c r="P73" i="36"/>
  <c r="P72" i="36" s="1"/>
  <c r="L73" i="36"/>
  <c r="L72" i="36" s="1"/>
  <c r="I73" i="36"/>
  <c r="J73" i="36" s="1"/>
  <c r="H73" i="36"/>
  <c r="M73" i="36" s="1"/>
  <c r="U72" i="36"/>
  <c r="T72" i="36"/>
  <c r="E72" i="36"/>
  <c r="D72" i="36"/>
  <c r="Q73" i="36" s="1"/>
  <c r="B72" i="36"/>
  <c r="P71" i="36"/>
  <c r="P70" i="36" s="1"/>
  <c r="L71" i="36"/>
  <c r="L70" i="36" s="1"/>
  <c r="I71" i="36"/>
  <c r="I70" i="36" s="1"/>
  <c r="H71" i="36"/>
  <c r="M71" i="36" s="1"/>
  <c r="U70" i="36"/>
  <c r="T70" i="36"/>
  <c r="E70" i="36"/>
  <c r="D70" i="36"/>
  <c r="Q71" i="36" s="1"/>
  <c r="S71" i="36" s="1"/>
  <c r="S70" i="36" s="1"/>
  <c r="B70" i="36"/>
  <c r="P69" i="36"/>
  <c r="P68" i="36" s="1"/>
  <c r="L69" i="36"/>
  <c r="L68" i="36" s="1"/>
  <c r="I69" i="36"/>
  <c r="H69" i="36"/>
  <c r="M69" i="36" s="1"/>
  <c r="U68" i="36"/>
  <c r="T68" i="36"/>
  <c r="E68" i="36"/>
  <c r="D68" i="36"/>
  <c r="Q69" i="36" s="1"/>
  <c r="S69" i="36" s="1"/>
  <c r="S68" i="36" s="1"/>
  <c r="B68" i="36"/>
  <c r="P67" i="36"/>
  <c r="P66" i="36" s="1"/>
  <c r="L67" i="36"/>
  <c r="L66" i="36" s="1"/>
  <c r="I67" i="36"/>
  <c r="H67" i="36"/>
  <c r="M67" i="36" s="1"/>
  <c r="U66" i="36"/>
  <c r="T66" i="36"/>
  <c r="E66" i="36"/>
  <c r="D66" i="36"/>
  <c r="Q67" i="36" s="1"/>
  <c r="Q66" i="36" s="1"/>
  <c r="B66" i="36"/>
  <c r="P65" i="36"/>
  <c r="P64" i="36" s="1"/>
  <c r="L65" i="36"/>
  <c r="L64" i="36" s="1"/>
  <c r="I65" i="36"/>
  <c r="I64" i="36" s="1"/>
  <c r="H65" i="36"/>
  <c r="M65" i="36" s="1"/>
  <c r="U64" i="36"/>
  <c r="T64" i="36"/>
  <c r="E64" i="36"/>
  <c r="D64" i="36"/>
  <c r="Q65" i="36" s="1"/>
  <c r="B64" i="36"/>
  <c r="P63" i="36"/>
  <c r="P62" i="36" s="1"/>
  <c r="L63" i="36"/>
  <c r="L62" i="36" s="1"/>
  <c r="I63" i="36"/>
  <c r="J63" i="36" s="1"/>
  <c r="J62" i="36" s="1"/>
  <c r="H63" i="36"/>
  <c r="M63" i="36" s="1"/>
  <c r="M62" i="36" s="1"/>
  <c r="U62" i="36"/>
  <c r="T62" i="36"/>
  <c r="E62" i="36"/>
  <c r="D62" i="36"/>
  <c r="Q63" i="36" s="1"/>
  <c r="B62" i="36"/>
  <c r="P61" i="36"/>
  <c r="P60" i="36" s="1"/>
  <c r="L61" i="36"/>
  <c r="L60" i="36" s="1"/>
  <c r="I61" i="36"/>
  <c r="J61" i="36" s="1"/>
  <c r="J60" i="36" s="1"/>
  <c r="H61" i="36"/>
  <c r="M61" i="36" s="1"/>
  <c r="U60" i="36"/>
  <c r="T60" i="36"/>
  <c r="M60" i="36"/>
  <c r="I60" i="36"/>
  <c r="E60" i="36"/>
  <c r="D60" i="36"/>
  <c r="Q61" i="36" s="1"/>
  <c r="Q60" i="36" s="1"/>
  <c r="B60" i="36"/>
  <c r="Q59" i="36"/>
  <c r="Q58" i="36" s="1"/>
  <c r="P59" i="36"/>
  <c r="P58" i="36" s="1"/>
  <c r="L59" i="36"/>
  <c r="L58" i="36" s="1"/>
  <c r="I59" i="36"/>
  <c r="J59" i="36" s="1"/>
  <c r="J58" i="36" s="1"/>
  <c r="H59" i="36"/>
  <c r="M59" i="36" s="1"/>
  <c r="M58" i="36" s="1"/>
  <c r="U58" i="36"/>
  <c r="T58" i="36"/>
  <c r="R58" i="36"/>
  <c r="K58" i="36"/>
  <c r="F58" i="36"/>
  <c r="E58" i="36"/>
  <c r="D58" i="36"/>
  <c r="B58" i="36"/>
  <c r="S57" i="36"/>
  <c r="P57" i="36"/>
  <c r="L57" i="36"/>
  <c r="I57" i="36"/>
  <c r="J57" i="36" s="1"/>
  <c r="H57" i="36"/>
  <c r="M57" i="36" s="1"/>
  <c r="V57" i="36" s="1"/>
  <c r="B57" i="36"/>
  <c r="P56" i="36"/>
  <c r="P55" i="36" s="1"/>
  <c r="L56" i="36"/>
  <c r="L55" i="36" s="1"/>
  <c r="I56" i="36"/>
  <c r="I55" i="36" s="1"/>
  <c r="H56" i="36"/>
  <c r="M56" i="36" s="1"/>
  <c r="U55" i="36"/>
  <c r="T55" i="36"/>
  <c r="R55" i="36"/>
  <c r="O55" i="36"/>
  <c r="G55" i="36"/>
  <c r="F55" i="36"/>
  <c r="E55" i="36"/>
  <c r="D55" i="36"/>
  <c r="Q56" i="36" s="1"/>
  <c r="B55" i="36"/>
  <c r="P54" i="36"/>
  <c r="L54" i="36"/>
  <c r="I54" i="36"/>
  <c r="J54" i="36" s="1"/>
  <c r="H54" i="36"/>
  <c r="M54" i="36" s="1"/>
  <c r="M53" i="36" s="1"/>
  <c r="U53" i="36"/>
  <c r="T53" i="36"/>
  <c r="P53" i="36"/>
  <c r="L53" i="36"/>
  <c r="J53" i="36"/>
  <c r="I53" i="36"/>
  <c r="E53" i="36"/>
  <c r="D53" i="36"/>
  <c r="Q54" i="36" s="1"/>
  <c r="B53" i="36"/>
  <c r="P52" i="36"/>
  <c r="L52" i="36"/>
  <c r="I52" i="36"/>
  <c r="J52" i="36" s="1"/>
  <c r="H52" i="36"/>
  <c r="M52" i="36" s="1"/>
  <c r="P51" i="36"/>
  <c r="L51" i="36"/>
  <c r="I51" i="36"/>
  <c r="J51" i="36" s="1"/>
  <c r="H51" i="36"/>
  <c r="M51" i="36" s="1"/>
  <c r="P50" i="36"/>
  <c r="L50" i="36"/>
  <c r="I50" i="36"/>
  <c r="J50" i="36" s="1"/>
  <c r="H50" i="36"/>
  <c r="M50" i="36" s="1"/>
  <c r="V50" i="36" s="1"/>
  <c r="B50" i="36"/>
  <c r="B51" i="36" s="1"/>
  <c r="B52" i="36" s="1"/>
  <c r="P49" i="36"/>
  <c r="L49" i="36"/>
  <c r="I49" i="36"/>
  <c r="H49" i="36"/>
  <c r="U48" i="36"/>
  <c r="T48" i="36"/>
  <c r="R48" i="36"/>
  <c r="O48" i="36"/>
  <c r="G48" i="36"/>
  <c r="F48" i="36"/>
  <c r="E48" i="36"/>
  <c r="D48" i="36"/>
  <c r="Q49" i="36" s="1"/>
  <c r="S49" i="36" s="1"/>
  <c r="S48" i="36" s="1"/>
  <c r="B48" i="36"/>
  <c r="P47" i="36"/>
  <c r="P46" i="36" s="1"/>
  <c r="L47" i="36"/>
  <c r="L46" i="36" s="1"/>
  <c r="I47" i="36"/>
  <c r="H47" i="36"/>
  <c r="M47" i="36" s="1"/>
  <c r="M46" i="36" s="1"/>
  <c r="U46" i="36"/>
  <c r="T46" i="36"/>
  <c r="E46" i="36"/>
  <c r="D46" i="36"/>
  <c r="Q47" i="36" s="1"/>
  <c r="B46" i="36"/>
  <c r="P45" i="36"/>
  <c r="P44" i="36" s="1"/>
  <c r="L45" i="36"/>
  <c r="L44" i="36" s="1"/>
  <c r="I45" i="36"/>
  <c r="J45" i="36" s="1"/>
  <c r="H45" i="36"/>
  <c r="M45" i="36" s="1"/>
  <c r="U44" i="36"/>
  <c r="T44" i="36"/>
  <c r="M44" i="36"/>
  <c r="E44" i="36"/>
  <c r="D44" i="36"/>
  <c r="Q45" i="36" s="1"/>
  <c r="B44" i="36"/>
  <c r="P43" i="36"/>
  <c r="P42" i="36" s="1"/>
  <c r="L43" i="36"/>
  <c r="L42" i="36" s="1"/>
  <c r="I43" i="36"/>
  <c r="J43" i="36" s="1"/>
  <c r="H43" i="36"/>
  <c r="M43" i="36" s="1"/>
  <c r="M42" i="36" s="1"/>
  <c r="U42" i="36"/>
  <c r="T42" i="36"/>
  <c r="I42" i="36"/>
  <c r="E42" i="36"/>
  <c r="D42" i="36"/>
  <c r="Q43" i="36" s="1"/>
  <c r="B42" i="36"/>
  <c r="Q41" i="36"/>
  <c r="Q40" i="36" s="1"/>
  <c r="P41" i="36"/>
  <c r="P40" i="36" s="1"/>
  <c r="L41" i="36"/>
  <c r="L40" i="36" s="1"/>
  <c r="I41" i="36"/>
  <c r="J41" i="36" s="1"/>
  <c r="J40" i="36" s="1"/>
  <c r="H41" i="36"/>
  <c r="M41" i="36" s="1"/>
  <c r="M40" i="36" s="1"/>
  <c r="U40" i="36"/>
  <c r="T40" i="36"/>
  <c r="R40" i="36"/>
  <c r="O40" i="36"/>
  <c r="G40" i="36"/>
  <c r="F40" i="36"/>
  <c r="E40" i="36"/>
  <c r="D40" i="36"/>
  <c r="B40" i="36"/>
  <c r="P39" i="36"/>
  <c r="L39" i="36"/>
  <c r="L38" i="36" s="1"/>
  <c r="I39" i="36"/>
  <c r="I38" i="36" s="1"/>
  <c r="H39" i="36"/>
  <c r="M39" i="36" s="1"/>
  <c r="U38" i="36"/>
  <c r="T38" i="36"/>
  <c r="R38" i="36"/>
  <c r="P38" i="36"/>
  <c r="E38" i="36"/>
  <c r="D38" i="36"/>
  <c r="Q39" i="36" s="1"/>
  <c r="B38" i="36"/>
  <c r="P37" i="36"/>
  <c r="P36" i="36" s="1"/>
  <c r="L37" i="36"/>
  <c r="L36" i="36" s="1"/>
  <c r="I37" i="36"/>
  <c r="J37" i="36" s="1"/>
  <c r="H37" i="36"/>
  <c r="M37" i="36" s="1"/>
  <c r="U36" i="36"/>
  <c r="T36" i="36"/>
  <c r="R36" i="36"/>
  <c r="E36" i="36"/>
  <c r="D36" i="36"/>
  <c r="Q37" i="36" s="1"/>
  <c r="B36" i="36"/>
  <c r="P35" i="36"/>
  <c r="L35" i="36"/>
  <c r="I35" i="36"/>
  <c r="J35" i="36" s="1"/>
  <c r="H35" i="36"/>
  <c r="P34" i="36"/>
  <c r="L34" i="36"/>
  <c r="I34" i="36"/>
  <c r="J34" i="36" s="1"/>
  <c r="H34" i="36"/>
  <c r="M34" i="36" s="1"/>
  <c r="B34" i="36"/>
  <c r="B35" i="36" s="1"/>
  <c r="P33" i="36"/>
  <c r="L33" i="36"/>
  <c r="I33" i="36"/>
  <c r="H33" i="36"/>
  <c r="M33" i="36" s="1"/>
  <c r="U32" i="36"/>
  <c r="T32" i="36"/>
  <c r="R32" i="36"/>
  <c r="O32" i="36"/>
  <c r="G32" i="36"/>
  <c r="F32" i="36"/>
  <c r="E32" i="36"/>
  <c r="D32" i="36"/>
  <c r="Q33" i="36" s="1"/>
  <c r="B32" i="36"/>
  <c r="P31" i="36"/>
  <c r="L31" i="36"/>
  <c r="I31" i="36"/>
  <c r="J31" i="36" s="1"/>
  <c r="H31" i="36"/>
  <c r="M31" i="36" s="1"/>
  <c r="B31" i="36"/>
  <c r="P30" i="36"/>
  <c r="L30" i="36"/>
  <c r="I30" i="36"/>
  <c r="J30" i="36" s="1"/>
  <c r="H30" i="36"/>
  <c r="M30" i="36" s="1"/>
  <c r="U29" i="36"/>
  <c r="T29" i="36"/>
  <c r="R29" i="36"/>
  <c r="O29" i="36"/>
  <c r="G29" i="36"/>
  <c r="F29" i="36"/>
  <c r="E29" i="36"/>
  <c r="D29" i="36"/>
  <c r="Q30" i="36" s="1"/>
  <c r="Q29" i="36" s="1"/>
  <c r="B29" i="36"/>
  <c r="P28" i="36"/>
  <c r="L28" i="36"/>
  <c r="I28" i="36"/>
  <c r="J28" i="36" s="1"/>
  <c r="H28" i="36"/>
  <c r="M28" i="36" s="1"/>
  <c r="V28" i="36" s="1"/>
  <c r="B28" i="36"/>
  <c r="P27" i="36"/>
  <c r="L27" i="36"/>
  <c r="I27" i="36"/>
  <c r="H27" i="36"/>
  <c r="U26" i="36"/>
  <c r="T26" i="36"/>
  <c r="R26" i="36"/>
  <c r="O26" i="36"/>
  <c r="G26" i="36"/>
  <c r="F26" i="36"/>
  <c r="E26" i="36"/>
  <c r="D26" i="36"/>
  <c r="Q27" i="36" s="1"/>
  <c r="B26" i="36"/>
  <c r="P25" i="36"/>
  <c r="L25" i="36"/>
  <c r="I25" i="36"/>
  <c r="J25" i="36" s="1"/>
  <c r="H25" i="36"/>
  <c r="M25" i="36" s="1"/>
  <c r="V25" i="36" s="1"/>
  <c r="B25" i="36"/>
  <c r="P24" i="36"/>
  <c r="L24" i="36"/>
  <c r="I24" i="36"/>
  <c r="J24" i="36" s="1"/>
  <c r="H24" i="36"/>
  <c r="U23" i="36"/>
  <c r="T23" i="36"/>
  <c r="R23" i="36"/>
  <c r="O23" i="36"/>
  <c r="G23" i="36"/>
  <c r="F23" i="36"/>
  <c r="E23" i="36"/>
  <c r="D23" i="36"/>
  <c r="Q24" i="36" s="1"/>
  <c r="B23" i="36"/>
  <c r="P22" i="36"/>
  <c r="P21" i="36" s="1"/>
  <c r="L22" i="36"/>
  <c r="L21" i="36" s="1"/>
  <c r="I22" i="36"/>
  <c r="J22" i="36" s="1"/>
  <c r="H22" i="36"/>
  <c r="M22" i="36" s="1"/>
  <c r="U21" i="36"/>
  <c r="T21" i="36"/>
  <c r="I21" i="36"/>
  <c r="E21" i="36"/>
  <c r="D21" i="36"/>
  <c r="Q22" i="36" s="1"/>
  <c r="B21" i="36"/>
  <c r="P20" i="36"/>
  <c r="P19" i="36" s="1"/>
  <c r="L20" i="36"/>
  <c r="L19" i="36" s="1"/>
  <c r="I20" i="36"/>
  <c r="I19" i="36" s="1"/>
  <c r="H20" i="36"/>
  <c r="M20" i="36" s="1"/>
  <c r="U19" i="36"/>
  <c r="T19" i="36"/>
  <c r="E19" i="36"/>
  <c r="D19" i="36"/>
  <c r="Q20" i="36" s="1"/>
  <c r="B19" i="36"/>
  <c r="P18" i="36"/>
  <c r="L18" i="36"/>
  <c r="I18" i="36"/>
  <c r="H18" i="36"/>
  <c r="B18" i="36"/>
  <c r="P17" i="36"/>
  <c r="L17" i="36"/>
  <c r="I17" i="36"/>
  <c r="J17" i="36" s="1"/>
  <c r="H17" i="36"/>
  <c r="M17" i="36" s="1"/>
  <c r="U16" i="36"/>
  <c r="T16" i="36"/>
  <c r="R16" i="36"/>
  <c r="O16" i="36"/>
  <c r="G16" i="36"/>
  <c r="F16" i="36"/>
  <c r="E16" i="36"/>
  <c r="D16" i="36"/>
  <c r="Q17" i="36" s="1"/>
  <c r="B16" i="36"/>
  <c r="P15" i="36"/>
  <c r="L15" i="36"/>
  <c r="I15" i="36"/>
  <c r="H15" i="36"/>
  <c r="B15" i="36"/>
  <c r="P14" i="36"/>
  <c r="L14" i="36"/>
  <c r="I14" i="36"/>
  <c r="J14" i="36" s="1"/>
  <c r="H14" i="36"/>
  <c r="M14" i="36" s="1"/>
  <c r="U13" i="36"/>
  <c r="T13" i="36"/>
  <c r="R13" i="36"/>
  <c r="O13" i="36"/>
  <c r="G13" i="36"/>
  <c r="F13" i="36"/>
  <c r="E13" i="36"/>
  <c r="D13" i="36"/>
  <c r="Q14" i="36" s="1"/>
  <c r="S14" i="36" s="1"/>
  <c r="B13" i="36"/>
  <c r="P12" i="36"/>
  <c r="P11" i="36" s="1"/>
  <c r="L12" i="36"/>
  <c r="L11" i="36" s="1"/>
  <c r="I12" i="36"/>
  <c r="J12" i="36" s="1"/>
  <c r="H12" i="36"/>
  <c r="U11" i="36"/>
  <c r="T11" i="36"/>
  <c r="R11" i="36"/>
  <c r="O11" i="36"/>
  <c r="G11" i="36"/>
  <c r="F11" i="36"/>
  <c r="E11" i="36"/>
  <c r="D11" i="36"/>
  <c r="Q12" i="36" s="1"/>
  <c r="Q11" i="36" s="1"/>
  <c r="B11" i="36"/>
  <c r="D10" i="35"/>
  <c r="D11" i="35"/>
  <c r="D13" i="35"/>
  <c r="D16" i="35"/>
  <c r="D19" i="35"/>
  <c r="D21" i="35"/>
  <c r="D23" i="35"/>
  <c r="D26" i="35"/>
  <c r="D29" i="35"/>
  <c r="D32" i="35"/>
  <c r="D36" i="35"/>
  <c r="D38" i="35"/>
  <c r="D40" i="35"/>
  <c r="D42" i="35"/>
  <c r="D44" i="35"/>
  <c r="D46" i="35"/>
  <c r="D48" i="35"/>
  <c r="D53" i="35"/>
  <c r="D55" i="35"/>
  <c r="D58" i="35"/>
  <c r="D60" i="35"/>
  <c r="D62" i="35"/>
  <c r="D64" i="35"/>
  <c r="D66" i="35"/>
  <c r="D68" i="35"/>
  <c r="D70" i="35"/>
  <c r="D72" i="35"/>
  <c r="D74" i="35"/>
  <c r="D76" i="35"/>
  <c r="D79" i="35"/>
  <c r="D81" i="35"/>
  <c r="D84" i="35"/>
  <c r="D86" i="35"/>
  <c r="D88" i="35"/>
  <c r="D90" i="35"/>
  <c r="D93" i="35"/>
  <c r="D92" i="35" s="1"/>
  <c r="D95" i="35"/>
  <c r="D94" i="35" s="1"/>
  <c r="D97" i="35"/>
  <c r="D96" i="35" s="1"/>
  <c r="D98" i="35"/>
  <c r="D100" i="35"/>
  <c r="D99" i="35" s="1"/>
  <c r="D101" i="35"/>
  <c r="D102" i="35"/>
  <c r="D105" i="35"/>
  <c r="D104" i="35" s="1"/>
  <c r="D106" i="35"/>
  <c r="D108" i="35"/>
  <c r="D110" i="35"/>
  <c r="D114" i="35"/>
  <c r="D113" i="35" s="1"/>
  <c r="D115" i="35"/>
  <c r="D119" i="35"/>
  <c r="D117" i="35" s="1"/>
  <c r="D121" i="35"/>
  <c r="D120" i="35" s="1"/>
  <c r="D122" i="35"/>
  <c r="D123" i="35"/>
  <c r="D124" i="35"/>
  <c r="D125" i="35"/>
  <c r="D128" i="35"/>
  <c r="D127" i="35" s="1"/>
  <c r="D129" i="35"/>
  <c r="D132" i="35"/>
  <c r="D130" i="35" s="1"/>
  <c r="D134" i="35"/>
  <c r="D133" i="35" s="1"/>
  <c r="D135" i="35"/>
  <c r="D136" i="35"/>
  <c r="D137" i="35"/>
  <c r="D138" i="35"/>
  <c r="D140" i="35"/>
  <c r="D139" i="35" s="1"/>
  <c r="D141" i="35"/>
  <c r="D142" i="35"/>
  <c r="D143" i="35"/>
  <c r="D144" i="35"/>
  <c r="D146" i="35"/>
  <c r="D145" i="35" s="1"/>
  <c r="D147" i="35"/>
  <c r="D148" i="35"/>
  <c r="D150" i="35"/>
  <c r="D151" i="35"/>
  <c r="D152" i="35"/>
  <c r="D155" i="35"/>
  <c r="D154" i="35" s="1"/>
  <c r="D157" i="35"/>
  <c r="D156" i="35" s="1"/>
  <c r="D158" i="35"/>
  <c r="D161" i="35"/>
  <c r="D159" i="35" s="1"/>
  <c r="D163" i="35"/>
  <c r="D162" i="35" s="1"/>
  <c r="D164" i="35"/>
  <c r="Q165" i="35"/>
  <c r="Q164" i="35" s="1"/>
  <c r="P165" i="35"/>
  <c r="P164" i="35" s="1"/>
  <c r="L165" i="35"/>
  <c r="L164" i="35" s="1"/>
  <c r="I165" i="35"/>
  <c r="J165" i="35" s="1"/>
  <c r="H165" i="35"/>
  <c r="M165" i="35" s="1"/>
  <c r="AA164" i="35"/>
  <c r="U164" i="35"/>
  <c r="T164" i="35"/>
  <c r="S164" i="35"/>
  <c r="R164" i="35"/>
  <c r="O164" i="35"/>
  <c r="N164" i="35"/>
  <c r="K164" i="35"/>
  <c r="G164" i="35"/>
  <c r="F164" i="35"/>
  <c r="E164" i="35"/>
  <c r="H163" i="35"/>
  <c r="H162" i="35" s="1"/>
  <c r="U162" i="35"/>
  <c r="T162" i="35"/>
  <c r="R162" i="35"/>
  <c r="O162" i="35"/>
  <c r="G162" i="35"/>
  <c r="F162" i="35"/>
  <c r="E162" i="35"/>
  <c r="H161" i="35"/>
  <c r="H160" i="35"/>
  <c r="U159" i="35"/>
  <c r="T159" i="35"/>
  <c r="S159" i="35"/>
  <c r="R159" i="35"/>
  <c r="Q159" i="35"/>
  <c r="O159" i="35"/>
  <c r="N159" i="35"/>
  <c r="M159" i="35"/>
  <c r="L159" i="35"/>
  <c r="K159" i="35"/>
  <c r="G159" i="35"/>
  <c r="F159" i="35"/>
  <c r="E159" i="35"/>
  <c r="H158" i="35"/>
  <c r="H157" i="35"/>
  <c r="U156" i="35"/>
  <c r="T156" i="35"/>
  <c r="S156" i="35"/>
  <c r="R156" i="35"/>
  <c r="Q156" i="35"/>
  <c r="O156" i="35"/>
  <c r="N156" i="35"/>
  <c r="M156" i="35"/>
  <c r="K156" i="35"/>
  <c r="G156" i="35"/>
  <c r="F156" i="35"/>
  <c r="E156" i="35"/>
  <c r="H155" i="35"/>
  <c r="H154" i="35" s="1"/>
  <c r="U154" i="35"/>
  <c r="T154" i="35"/>
  <c r="S154" i="35"/>
  <c r="R154" i="35"/>
  <c r="O154" i="35"/>
  <c r="N154" i="35"/>
  <c r="K154" i="35"/>
  <c r="G154" i="35"/>
  <c r="F154" i="35"/>
  <c r="E154" i="35"/>
  <c r="H153" i="35"/>
  <c r="Z152" i="35"/>
  <c r="U152" i="35"/>
  <c r="T152" i="35"/>
  <c r="S152" i="35"/>
  <c r="R152" i="35"/>
  <c r="O152" i="35"/>
  <c r="H152" i="35"/>
  <c r="G152" i="35"/>
  <c r="F152" i="35"/>
  <c r="E152" i="35"/>
  <c r="H151" i="35"/>
  <c r="H150" i="35"/>
  <c r="H149" i="35"/>
  <c r="H148" i="35"/>
  <c r="H147" i="35"/>
  <c r="H146" i="35"/>
  <c r="U145" i="35"/>
  <c r="T145" i="35"/>
  <c r="R145" i="35"/>
  <c r="G145" i="35"/>
  <c r="F145" i="35"/>
  <c r="E145" i="35"/>
  <c r="H144" i="35"/>
  <c r="H143" i="35"/>
  <c r="H142" i="35"/>
  <c r="H141" i="35"/>
  <c r="H140" i="35"/>
  <c r="U139" i="35"/>
  <c r="T139" i="35"/>
  <c r="R139" i="35"/>
  <c r="G139" i="35"/>
  <c r="F139" i="35"/>
  <c r="E139" i="35"/>
  <c r="H138" i="35"/>
  <c r="H137" i="35"/>
  <c r="H136" i="35"/>
  <c r="H135" i="35"/>
  <c r="H134" i="35"/>
  <c r="U133" i="35"/>
  <c r="T133" i="35"/>
  <c r="R133" i="35"/>
  <c r="G133" i="35"/>
  <c r="F133" i="35"/>
  <c r="E133" i="35"/>
  <c r="H132" i="35"/>
  <c r="S131" i="35"/>
  <c r="S130" i="35" s="1"/>
  <c r="H131" i="35"/>
  <c r="U130" i="35"/>
  <c r="T130" i="35"/>
  <c r="R130" i="35"/>
  <c r="H130" i="35"/>
  <c r="G130" i="35"/>
  <c r="F130" i="35"/>
  <c r="E130" i="35"/>
  <c r="H129" i="35"/>
  <c r="H128" i="35"/>
  <c r="U127" i="35"/>
  <c r="T127" i="35"/>
  <c r="R127" i="35"/>
  <c r="H127" i="35"/>
  <c r="G127" i="35"/>
  <c r="F127" i="35"/>
  <c r="E127" i="35"/>
  <c r="H126" i="35"/>
  <c r="H125" i="35"/>
  <c r="U124" i="35"/>
  <c r="T124" i="35"/>
  <c r="S124" i="35"/>
  <c r="R124" i="35"/>
  <c r="G124" i="35"/>
  <c r="F124" i="35"/>
  <c r="E124" i="35"/>
  <c r="H123" i="35"/>
  <c r="H122" i="35"/>
  <c r="H121" i="35"/>
  <c r="U120" i="35"/>
  <c r="T120" i="35"/>
  <c r="R120" i="35"/>
  <c r="G120" i="35"/>
  <c r="F120" i="35"/>
  <c r="E120" i="35"/>
  <c r="S119" i="35"/>
  <c r="S117" i="35" s="1"/>
  <c r="H119" i="35"/>
  <c r="H118" i="35"/>
  <c r="U117" i="35"/>
  <c r="T117" i="35"/>
  <c r="R117" i="35"/>
  <c r="H117" i="35"/>
  <c r="G117" i="35"/>
  <c r="F117" i="35"/>
  <c r="E117" i="35"/>
  <c r="H116" i="35"/>
  <c r="U115" i="35"/>
  <c r="T115" i="35"/>
  <c r="S115" i="35"/>
  <c r="R115" i="35"/>
  <c r="O115" i="35"/>
  <c r="N115" i="35"/>
  <c r="K115" i="35"/>
  <c r="G115" i="35"/>
  <c r="F115" i="35"/>
  <c r="E115" i="35"/>
  <c r="H114" i="35"/>
  <c r="U113" i="35"/>
  <c r="T113" i="35"/>
  <c r="R113" i="35"/>
  <c r="O113" i="35"/>
  <c r="G113" i="35"/>
  <c r="F113" i="35"/>
  <c r="E113" i="35"/>
  <c r="H112" i="35"/>
  <c r="H111" i="35"/>
  <c r="U110" i="35"/>
  <c r="T110" i="35"/>
  <c r="R110" i="35"/>
  <c r="O110" i="35"/>
  <c r="G110" i="35"/>
  <c r="F110" i="35"/>
  <c r="E110" i="35"/>
  <c r="H109" i="35"/>
  <c r="U108" i="35"/>
  <c r="T108" i="35"/>
  <c r="R108" i="35"/>
  <c r="O108" i="35"/>
  <c r="H108" i="35"/>
  <c r="G108" i="35"/>
  <c r="F108" i="35"/>
  <c r="E108" i="35"/>
  <c r="H107" i="35"/>
  <c r="U106" i="35"/>
  <c r="T106" i="35"/>
  <c r="S106" i="35"/>
  <c r="R106" i="35"/>
  <c r="O106" i="35"/>
  <c r="G106" i="35"/>
  <c r="F106" i="35"/>
  <c r="E106" i="35"/>
  <c r="H105" i="35"/>
  <c r="U104" i="35"/>
  <c r="T104" i="35"/>
  <c r="S104" i="35"/>
  <c r="R104" i="35"/>
  <c r="O104" i="35"/>
  <c r="G104" i="35"/>
  <c r="F104" i="35"/>
  <c r="E104" i="35"/>
  <c r="H103" i="35"/>
  <c r="H102" i="35" s="1"/>
  <c r="U102" i="35"/>
  <c r="T102" i="35"/>
  <c r="S102" i="35"/>
  <c r="R102" i="35"/>
  <c r="O102" i="35"/>
  <c r="G102" i="35"/>
  <c r="F102" i="35"/>
  <c r="E102" i="35"/>
  <c r="H101" i="35"/>
  <c r="H100" i="35"/>
  <c r="Y99" i="35"/>
  <c r="U99" i="35"/>
  <c r="T99" i="35"/>
  <c r="R99" i="35"/>
  <c r="F99" i="35"/>
  <c r="E99" i="35"/>
  <c r="H98" i="35"/>
  <c r="H96" i="35" s="1"/>
  <c r="H97" i="35"/>
  <c r="U96" i="35"/>
  <c r="T96" i="35"/>
  <c r="R96" i="35"/>
  <c r="O96" i="35"/>
  <c r="G96" i="35"/>
  <c r="F96" i="35"/>
  <c r="E96" i="35"/>
  <c r="H95" i="35"/>
  <c r="U94" i="35"/>
  <c r="T94" i="35"/>
  <c r="S94" i="35"/>
  <c r="R94" i="35"/>
  <c r="O94" i="35"/>
  <c r="H94" i="35"/>
  <c r="G94" i="35"/>
  <c r="F94" i="35"/>
  <c r="E94" i="35"/>
  <c r="H93" i="35"/>
  <c r="H92" i="35" s="1"/>
  <c r="Y92" i="35"/>
  <c r="U92" i="35"/>
  <c r="T92" i="35"/>
  <c r="R92" i="35"/>
  <c r="O92" i="35"/>
  <c r="G92" i="35"/>
  <c r="F92" i="35"/>
  <c r="E92" i="35"/>
  <c r="H91" i="35"/>
  <c r="U90" i="35"/>
  <c r="T90" i="35"/>
  <c r="R90" i="35"/>
  <c r="O90" i="35"/>
  <c r="H90" i="35"/>
  <c r="G90" i="35"/>
  <c r="F90" i="35"/>
  <c r="E90" i="35"/>
  <c r="H89" i="35"/>
  <c r="U88" i="35"/>
  <c r="T88" i="35"/>
  <c r="R88" i="35"/>
  <c r="G88" i="35"/>
  <c r="F88" i="35"/>
  <c r="E88" i="35"/>
  <c r="H87" i="35"/>
  <c r="U86" i="35"/>
  <c r="T86" i="35"/>
  <c r="E86" i="35"/>
  <c r="B86" i="35"/>
  <c r="H85" i="35"/>
  <c r="U84" i="35"/>
  <c r="T84" i="35"/>
  <c r="E84" i="35"/>
  <c r="B84" i="35"/>
  <c r="S83" i="35"/>
  <c r="H83" i="35"/>
  <c r="B83" i="35"/>
  <c r="H82" i="35"/>
  <c r="U81" i="35"/>
  <c r="T81" i="35"/>
  <c r="R81" i="35"/>
  <c r="O81" i="35"/>
  <c r="G81" i="35"/>
  <c r="F81" i="35"/>
  <c r="E81" i="35"/>
  <c r="B81" i="35"/>
  <c r="H80" i="35"/>
  <c r="U79" i="35"/>
  <c r="T79" i="35"/>
  <c r="E79" i="35"/>
  <c r="B79" i="35"/>
  <c r="S78" i="35"/>
  <c r="H78" i="35"/>
  <c r="H76" i="35" s="1"/>
  <c r="B78" i="35"/>
  <c r="H77" i="35"/>
  <c r="U76" i="35"/>
  <c r="T76" i="35"/>
  <c r="R76" i="35"/>
  <c r="O76" i="35"/>
  <c r="G76" i="35"/>
  <c r="F76" i="35"/>
  <c r="E76" i="35"/>
  <c r="B76" i="35"/>
  <c r="H75" i="35"/>
  <c r="U74" i="35"/>
  <c r="T74" i="35"/>
  <c r="E74" i="35"/>
  <c r="B74" i="35"/>
  <c r="H73" i="35"/>
  <c r="U72" i="35"/>
  <c r="T72" i="35"/>
  <c r="E72" i="35"/>
  <c r="B72" i="35"/>
  <c r="H71" i="35"/>
  <c r="U70" i="35"/>
  <c r="T70" i="35"/>
  <c r="E70" i="35"/>
  <c r="B70" i="35"/>
  <c r="H69" i="35"/>
  <c r="U68" i="35"/>
  <c r="T68" i="35"/>
  <c r="E68" i="35"/>
  <c r="B68" i="35"/>
  <c r="H67" i="35"/>
  <c r="U66" i="35"/>
  <c r="T66" i="35"/>
  <c r="E66" i="35"/>
  <c r="B66" i="35"/>
  <c r="H65" i="35"/>
  <c r="U64" i="35"/>
  <c r="T64" i="35"/>
  <c r="E64" i="35"/>
  <c r="B64" i="35"/>
  <c r="H63" i="35"/>
  <c r="U62" i="35"/>
  <c r="T62" i="35"/>
  <c r="E62" i="35"/>
  <c r="B62" i="35"/>
  <c r="H61" i="35"/>
  <c r="U60" i="35"/>
  <c r="T60" i="35"/>
  <c r="E60" i="35"/>
  <c r="B60" i="35"/>
  <c r="H59" i="35"/>
  <c r="U58" i="35"/>
  <c r="T58" i="35"/>
  <c r="R58" i="35"/>
  <c r="K58" i="35"/>
  <c r="F58" i="35"/>
  <c r="E58" i="35"/>
  <c r="B58" i="35"/>
  <c r="S57" i="35"/>
  <c r="H57" i="35"/>
  <c r="B57" i="35"/>
  <c r="H56" i="35"/>
  <c r="U55" i="35"/>
  <c r="T55" i="35"/>
  <c r="R55" i="35"/>
  <c r="O55" i="35"/>
  <c r="G55" i="35"/>
  <c r="F55" i="35"/>
  <c r="E55" i="35"/>
  <c r="B55" i="35"/>
  <c r="H54" i="35"/>
  <c r="U53" i="35"/>
  <c r="T53" i="35"/>
  <c r="E53" i="35"/>
  <c r="B53" i="35"/>
  <c r="H52" i="35"/>
  <c r="H51" i="35"/>
  <c r="B51" i="35"/>
  <c r="B52" i="35" s="1"/>
  <c r="H50" i="35"/>
  <c r="B50" i="35"/>
  <c r="H49" i="35"/>
  <c r="U48" i="35"/>
  <c r="T48" i="35"/>
  <c r="R48" i="35"/>
  <c r="O48" i="35"/>
  <c r="G48" i="35"/>
  <c r="F48" i="35"/>
  <c r="E48" i="35"/>
  <c r="B48" i="35"/>
  <c r="H47" i="35"/>
  <c r="U46" i="35"/>
  <c r="T46" i="35"/>
  <c r="E46" i="35"/>
  <c r="B46" i="35"/>
  <c r="H45" i="35"/>
  <c r="U44" i="35"/>
  <c r="T44" i="35"/>
  <c r="E44" i="35"/>
  <c r="B44" i="35"/>
  <c r="H43" i="35"/>
  <c r="U42" i="35"/>
  <c r="T42" i="35"/>
  <c r="E42" i="35"/>
  <c r="B42" i="35"/>
  <c r="H41" i="35"/>
  <c r="U40" i="35"/>
  <c r="T40" i="35"/>
  <c r="R40" i="35"/>
  <c r="O40" i="35"/>
  <c r="H40" i="35"/>
  <c r="G40" i="35"/>
  <c r="F40" i="35"/>
  <c r="E40" i="35"/>
  <c r="B40" i="35"/>
  <c r="H39" i="35"/>
  <c r="U38" i="35"/>
  <c r="T38" i="35"/>
  <c r="R38" i="35"/>
  <c r="E38" i="35"/>
  <c r="B38" i="35"/>
  <c r="H37" i="35"/>
  <c r="U36" i="35"/>
  <c r="T36" i="35"/>
  <c r="R36" i="35"/>
  <c r="E36" i="35"/>
  <c r="B36" i="35"/>
  <c r="H35" i="35"/>
  <c r="H34" i="35"/>
  <c r="B34" i="35"/>
  <c r="B35" i="35" s="1"/>
  <c r="H33" i="35"/>
  <c r="U32" i="35"/>
  <c r="T32" i="35"/>
  <c r="R32" i="35"/>
  <c r="O32" i="35"/>
  <c r="G32" i="35"/>
  <c r="F32" i="35"/>
  <c r="E32" i="35"/>
  <c r="B32" i="35"/>
  <c r="H31" i="35"/>
  <c r="B31" i="35"/>
  <c r="H30" i="35"/>
  <c r="U29" i="35"/>
  <c r="T29" i="35"/>
  <c r="R29" i="35"/>
  <c r="O29" i="35"/>
  <c r="G29" i="35"/>
  <c r="F29" i="35"/>
  <c r="E29" i="35"/>
  <c r="B29" i="35"/>
  <c r="H28" i="35"/>
  <c r="B28" i="35"/>
  <c r="H27" i="35"/>
  <c r="H26" i="35" s="1"/>
  <c r="U26" i="35"/>
  <c r="T26" i="35"/>
  <c r="R26" i="35"/>
  <c r="O26" i="35"/>
  <c r="G26" i="35"/>
  <c r="F26" i="35"/>
  <c r="E26" i="35"/>
  <c r="B26" i="35"/>
  <c r="H25" i="35"/>
  <c r="B25" i="35"/>
  <c r="H24" i="35"/>
  <c r="U23" i="35"/>
  <c r="T23" i="35"/>
  <c r="R23" i="35"/>
  <c r="O23" i="35"/>
  <c r="G23" i="35"/>
  <c r="F23" i="35"/>
  <c r="E23" i="35"/>
  <c r="B23" i="35"/>
  <c r="H22" i="35"/>
  <c r="U21" i="35"/>
  <c r="T21" i="35"/>
  <c r="E21" i="35"/>
  <c r="B21" i="35"/>
  <c r="H20" i="35"/>
  <c r="U19" i="35"/>
  <c r="T19" i="35"/>
  <c r="E19" i="35"/>
  <c r="B19" i="35"/>
  <c r="H18" i="35"/>
  <c r="B18" i="35"/>
  <c r="H17" i="35"/>
  <c r="U16" i="35"/>
  <c r="T16" i="35"/>
  <c r="R16" i="35"/>
  <c r="O16" i="35"/>
  <c r="G16" i="35"/>
  <c r="F16" i="35"/>
  <c r="E16" i="35"/>
  <c r="B16" i="35"/>
  <c r="H15" i="35"/>
  <c r="H13" i="35" s="1"/>
  <c r="B15" i="35"/>
  <c r="H14" i="35"/>
  <c r="U13" i="35"/>
  <c r="T13" i="35"/>
  <c r="R13" i="35"/>
  <c r="O13" i="35"/>
  <c r="G13" i="35"/>
  <c r="F13" i="35"/>
  <c r="E13" i="35"/>
  <c r="B13" i="35"/>
  <c r="H12" i="35"/>
  <c r="H11" i="35" s="1"/>
  <c r="U11" i="35"/>
  <c r="T11" i="35"/>
  <c r="R11" i="35"/>
  <c r="O11" i="35"/>
  <c r="G11" i="35"/>
  <c r="F11" i="35"/>
  <c r="E11" i="35"/>
  <c r="B11" i="35"/>
  <c r="L13" i="36" l="1"/>
  <c r="I36" i="36"/>
  <c r="V51" i="36"/>
  <c r="P76" i="36"/>
  <c r="P13" i="36"/>
  <c r="I76" i="36"/>
  <c r="L76" i="36"/>
  <c r="V78" i="36"/>
  <c r="P26" i="36"/>
  <c r="I62" i="36"/>
  <c r="S80" i="36"/>
  <c r="S79" i="36" s="1"/>
  <c r="M95" i="36"/>
  <c r="V80" i="36"/>
  <c r="W80" i="36" s="1"/>
  <c r="P95" i="36"/>
  <c r="P94" i="36" s="1"/>
  <c r="V149" i="36"/>
  <c r="W149" i="36" s="1"/>
  <c r="H108" i="36"/>
  <c r="V31" i="36"/>
  <c r="W31" i="36" s="1"/>
  <c r="I132" i="36"/>
  <c r="J132" i="36" s="1"/>
  <c r="J77" i="36"/>
  <c r="J76" i="36" s="1"/>
  <c r="M129" i="36"/>
  <c r="H29" i="36"/>
  <c r="L110" i="36"/>
  <c r="I29" i="36"/>
  <c r="P110" i="36"/>
  <c r="O147" i="36"/>
  <c r="I26" i="36"/>
  <c r="M81" i="36"/>
  <c r="P16" i="36"/>
  <c r="P132" i="36"/>
  <c r="P130" i="36" s="1"/>
  <c r="S87" i="36"/>
  <c r="S86" i="36" s="1"/>
  <c r="I23" i="36"/>
  <c r="P147" i="36"/>
  <c r="P141" i="36"/>
  <c r="Q13" i="36"/>
  <c r="L26" i="36"/>
  <c r="I44" i="36"/>
  <c r="J81" i="36"/>
  <c r="I95" i="36"/>
  <c r="J95" i="36" s="1"/>
  <c r="J94" i="36" s="1"/>
  <c r="H120" i="36"/>
  <c r="L132" i="36"/>
  <c r="L130" i="36" s="1"/>
  <c r="O132" i="36"/>
  <c r="O130" i="36" s="1"/>
  <c r="Q68" i="36"/>
  <c r="H96" i="36"/>
  <c r="S75" i="36"/>
  <c r="S74" i="36" s="1"/>
  <c r="I72" i="36"/>
  <c r="H26" i="36"/>
  <c r="V52" i="36"/>
  <c r="W52" i="36" s="1"/>
  <c r="S61" i="36"/>
  <c r="S60" i="36" s="1"/>
  <c r="V60" i="36" s="1"/>
  <c r="W60" i="36" s="1"/>
  <c r="Z60" i="36" s="1"/>
  <c r="L81" i="36"/>
  <c r="H106" i="36"/>
  <c r="M107" i="36"/>
  <c r="M121" i="36"/>
  <c r="P121" i="36"/>
  <c r="J109" i="36"/>
  <c r="J108" i="36" s="1"/>
  <c r="I108" i="36"/>
  <c r="V95" i="36"/>
  <c r="V94" i="36" s="1"/>
  <c r="M94" i="36"/>
  <c r="J107" i="36"/>
  <c r="J106" i="36" s="1"/>
  <c r="I106" i="36"/>
  <c r="M35" i="36"/>
  <c r="V35" i="36" s="1"/>
  <c r="W35" i="36" s="1"/>
  <c r="H32" i="36"/>
  <c r="O121" i="36"/>
  <c r="M77" i="36"/>
  <c r="H76" i="36"/>
  <c r="J71" i="36"/>
  <c r="P138" i="36"/>
  <c r="O138" i="36"/>
  <c r="M138" i="36"/>
  <c r="V138" i="36" s="1"/>
  <c r="V71" i="36"/>
  <c r="M70" i="36"/>
  <c r="S17" i="36"/>
  <c r="S16" i="36" s="1"/>
  <c r="Q16" i="36"/>
  <c r="V70" i="36"/>
  <c r="S89" i="36"/>
  <c r="S88" i="36" s="1"/>
  <c r="Q88" i="36"/>
  <c r="J47" i="36"/>
  <c r="J46" i="36" s="1"/>
  <c r="I46" i="36"/>
  <c r="I98" i="36"/>
  <c r="P98" i="36"/>
  <c r="D96" i="36"/>
  <c r="Q97" i="36" s="1"/>
  <c r="Q96" i="36" s="1"/>
  <c r="M98" i="36"/>
  <c r="V85" i="36"/>
  <c r="W85" i="36" s="1"/>
  <c r="M84" i="36"/>
  <c r="V84" i="36" s="1"/>
  <c r="L98" i="36"/>
  <c r="L29" i="36"/>
  <c r="M140" i="36"/>
  <c r="P29" i="36"/>
  <c r="L32" i="36"/>
  <c r="I40" i="36"/>
  <c r="Q70" i="36"/>
  <c r="I84" i="36"/>
  <c r="J89" i="36"/>
  <c r="J88" i="36" s="1"/>
  <c r="O135" i="36"/>
  <c r="O140" i="36"/>
  <c r="P163" i="36"/>
  <c r="P162" i="36" s="1"/>
  <c r="W57" i="36"/>
  <c r="P119" i="36"/>
  <c r="P117" i="36" s="1"/>
  <c r="H145" i="36"/>
  <c r="H13" i="36"/>
  <c r="I79" i="36"/>
  <c r="O101" i="36"/>
  <c r="O99" i="36" s="1"/>
  <c r="P135" i="36"/>
  <c r="P140" i="36"/>
  <c r="M122" i="36"/>
  <c r="S41" i="36"/>
  <c r="S40" i="36" s="1"/>
  <c r="O119" i="36"/>
  <c r="O117" i="36" s="1"/>
  <c r="M116" i="36"/>
  <c r="M115" i="36" s="1"/>
  <c r="Q48" i="36"/>
  <c r="P123" i="36"/>
  <c r="V123" i="36" s="1"/>
  <c r="I13" i="36"/>
  <c r="W28" i="36"/>
  <c r="P32" i="36"/>
  <c r="I58" i="36"/>
  <c r="M89" i="36"/>
  <c r="L97" i="36"/>
  <c r="I110" i="36"/>
  <c r="M135" i="36"/>
  <c r="H16" i="36"/>
  <c r="J23" i="36"/>
  <c r="M97" i="36"/>
  <c r="L147" i="36"/>
  <c r="H159" i="36"/>
  <c r="W50" i="36"/>
  <c r="H124" i="36"/>
  <c r="I155" i="36"/>
  <c r="I154" i="36" s="1"/>
  <c r="L48" i="36"/>
  <c r="L155" i="36"/>
  <c r="L154" i="36" s="1"/>
  <c r="L122" i="36"/>
  <c r="P155" i="36"/>
  <c r="P154" i="36" s="1"/>
  <c r="M126" i="36"/>
  <c r="V126" i="36" s="1"/>
  <c r="W126" i="36" s="1"/>
  <c r="W78" i="36"/>
  <c r="L119" i="36"/>
  <c r="L117" i="36" s="1"/>
  <c r="O122" i="36"/>
  <c r="J103" i="36"/>
  <c r="J102" i="36" s="1"/>
  <c r="J116" i="36"/>
  <c r="J115" i="36" s="1"/>
  <c r="M119" i="36"/>
  <c r="P122" i="36"/>
  <c r="H133" i="36"/>
  <c r="L16" i="36"/>
  <c r="O123" i="36"/>
  <c r="I163" i="36"/>
  <c r="I162" i="36" s="1"/>
  <c r="V14" i="36"/>
  <c r="W14" i="36" s="1"/>
  <c r="I32" i="36"/>
  <c r="H40" i="36"/>
  <c r="D117" i="36"/>
  <c r="Q118" i="36" s="1"/>
  <c r="Q117" i="36" s="1"/>
  <c r="I16" i="36"/>
  <c r="L23" i="36"/>
  <c r="V34" i="36"/>
  <c r="W34" i="36" s="1"/>
  <c r="M79" i="36"/>
  <c r="Q84" i="36"/>
  <c r="P97" i="36"/>
  <c r="M132" i="36"/>
  <c r="M147" i="36"/>
  <c r="Q32" i="36"/>
  <c r="S33" i="36"/>
  <c r="P157" i="36"/>
  <c r="D156" i="36"/>
  <c r="I157" i="36"/>
  <c r="S20" i="36"/>
  <c r="S19" i="36" s="1"/>
  <c r="Q19" i="36"/>
  <c r="M155" i="36"/>
  <c r="M74" i="36"/>
  <c r="J118" i="36"/>
  <c r="L136" i="36"/>
  <c r="I136" i="36"/>
  <c r="J136" i="36" s="1"/>
  <c r="O136" i="36"/>
  <c r="M136" i="36"/>
  <c r="P136" i="36"/>
  <c r="P144" i="36"/>
  <c r="Q46" i="36"/>
  <c r="S47" i="36"/>
  <c r="S46" i="36" s="1"/>
  <c r="V46" i="36" s="1"/>
  <c r="D133" i="36"/>
  <c r="Q134" i="36" s="1"/>
  <c r="W51" i="36"/>
  <c r="M64" i="36"/>
  <c r="Q162" i="36"/>
  <c r="J111" i="36"/>
  <c r="Q26" i="36"/>
  <c r="S27" i="36"/>
  <c r="S26" i="36" s="1"/>
  <c r="U10" i="36"/>
  <c r="W83" i="36"/>
  <c r="P129" i="36"/>
  <c r="P127" i="36" s="1"/>
  <c r="O129" i="36"/>
  <c r="H11" i="36"/>
  <c r="M12" i="36"/>
  <c r="M36" i="36"/>
  <c r="M66" i="36"/>
  <c r="J91" i="36"/>
  <c r="M21" i="36"/>
  <c r="H117" i="36"/>
  <c r="M118" i="36"/>
  <c r="M144" i="36"/>
  <c r="H110" i="36"/>
  <c r="M111" i="36"/>
  <c r="M19" i="36"/>
  <c r="J86" i="36"/>
  <c r="H130" i="36"/>
  <c r="M131" i="36"/>
  <c r="J33" i="36"/>
  <c r="S56" i="36"/>
  <c r="S55" i="36" s="1"/>
  <c r="Q55" i="36"/>
  <c r="Q44" i="36"/>
  <c r="S45" i="36"/>
  <c r="S44" i="36" s="1"/>
  <c r="V44" i="36" s="1"/>
  <c r="S13" i="36"/>
  <c r="J36" i="36"/>
  <c r="H81" i="36"/>
  <c r="Q111" i="36"/>
  <c r="O146" i="36"/>
  <c r="M146" i="36"/>
  <c r="L146" i="36"/>
  <c r="D145" i="36"/>
  <c r="Q146" i="36" s="1"/>
  <c r="S43" i="36"/>
  <c r="Q42" i="36"/>
  <c r="I66" i="36"/>
  <c r="J67" i="36"/>
  <c r="V45" i="36"/>
  <c r="W45" i="36" s="1"/>
  <c r="T10" i="36"/>
  <c r="M91" i="36"/>
  <c r="L144" i="36"/>
  <c r="Q38" i="36"/>
  <c r="S39" i="36"/>
  <c r="S38" i="36" s="1"/>
  <c r="O144" i="36"/>
  <c r="Q62" i="36"/>
  <c r="S63" i="36"/>
  <c r="W25" i="36"/>
  <c r="M15" i="36"/>
  <c r="J72" i="36"/>
  <c r="J84" i="36"/>
  <c r="Q21" i="36"/>
  <c r="S22" i="36"/>
  <c r="S21" i="36" s="1"/>
  <c r="J131" i="36"/>
  <c r="J44" i="36"/>
  <c r="H55" i="36"/>
  <c r="I81" i="36"/>
  <c r="I129" i="36"/>
  <c r="J129" i="36" s="1"/>
  <c r="D139" i="36"/>
  <c r="Q140" i="36" s="1"/>
  <c r="I68" i="36"/>
  <c r="J69" i="36"/>
  <c r="J11" i="36"/>
  <c r="M55" i="36"/>
  <c r="Q64" i="36"/>
  <c r="S65" i="36"/>
  <c r="S64" i="36" s="1"/>
  <c r="J27" i="36"/>
  <c r="M27" i="36"/>
  <c r="M29" i="36"/>
  <c r="S59" i="36"/>
  <c r="S58" i="36" s="1"/>
  <c r="V58" i="36" s="1"/>
  <c r="W58" i="36" s="1"/>
  <c r="Z58" i="36" s="1"/>
  <c r="M86" i="36"/>
  <c r="J29" i="36"/>
  <c r="S82" i="36"/>
  <c r="S81" i="36" s="1"/>
  <c r="I11" i="36"/>
  <c r="J15" i="36"/>
  <c r="M72" i="36"/>
  <c r="Q36" i="36"/>
  <c r="S37" i="36"/>
  <c r="S36" i="36" s="1"/>
  <c r="S109" i="36"/>
  <c r="S108" i="36" s="1"/>
  <c r="V109" i="36"/>
  <c r="Q53" i="36"/>
  <c r="S54" i="36"/>
  <c r="S53" i="36" s="1"/>
  <c r="V53" i="36" s="1"/>
  <c r="W53" i="36" s="1"/>
  <c r="Z53" i="36" s="1"/>
  <c r="M68" i="36"/>
  <c r="V68" i="36" s="1"/>
  <c r="V69" i="36"/>
  <c r="P93" i="36"/>
  <c r="P92" i="36" s="1"/>
  <c r="D92" i="36"/>
  <c r="Q93" i="36" s="1"/>
  <c r="M93" i="36"/>
  <c r="L93" i="36"/>
  <c r="L92" i="36" s="1"/>
  <c r="I93" i="36"/>
  <c r="M101" i="36"/>
  <c r="V101" i="36" s="1"/>
  <c r="L101" i="36"/>
  <c r="I101" i="36"/>
  <c r="J101" i="36" s="1"/>
  <c r="V103" i="36"/>
  <c r="V102" i="36" s="1"/>
  <c r="M102" i="36"/>
  <c r="I146" i="36"/>
  <c r="J21" i="36"/>
  <c r="S91" i="36"/>
  <c r="S90" i="36" s="1"/>
  <c r="W112" i="36"/>
  <c r="J65" i="36"/>
  <c r="O125" i="36"/>
  <c r="O124" i="36" s="1"/>
  <c r="L142" i="36"/>
  <c r="P150" i="36"/>
  <c r="J42" i="36"/>
  <c r="I48" i="36"/>
  <c r="J56" i="36"/>
  <c r="S12" i="36"/>
  <c r="S11" i="36" s="1"/>
  <c r="J49" i="36"/>
  <c r="E10" i="36"/>
  <c r="S30" i="36"/>
  <c r="S29" i="36" s="1"/>
  <c r="D99" i="36"/>
  <c r="Q100" i="36" s="1"/>
  <c r="P100" i="36"/>
  <c r="P99" i="36" s="1"/>
  <c r="L100" i="36"/>
  <c r="M100" i="36"/>
  <c r="I100" i="36"/>
  <c r="H139" i="36"/>
  <c r="P142" i="36"/>
  <c r="L148" i="36"/>
  <c r="I148" i="36"/>
  <c r="J148" i="36" s="1"/>
  <c r="P151" i="36"/>
  <c r="M151" i="36"/>
  <c r="V151" i="36" s="1"/>
  <c r="O151" i="36"/>
  <c r="M164" i="36"/>
  <c r="V165" i="36"/>
  <c r="V164" i="36" s="1"/>
  <c r="I142" i="36"/>
  <c r="J142" i="36" s="1"/>
  <c r="J160" i="36"/>
  <c r="H23" i="36"/>
  <c r="M24" i="36"/>
  <c r="Q72" i="36"/>
  <c r="S73" i="36"/>
  <c r="S72" i="36" s="1"/>
  <c r="M142" i="36"/>
  <c r="O134" i="36"/>
  <c r="M134" i="36"/>
  <c r="L134" i="36"/>
  <c r="F10" i="36"/>
  <c r="J18" i="36"/>
  <c r="D104" i="36"/>
  <c r="Q105" i="36" s="1"/>
  <c r="Q104" i="36" s="1"/>
  <c r="M105" i="36"/>
  <c r="L105" i="36"/>
  <c r="L104" i="36" s="1"/>
  <c r="P105" i="36"/>
  <c r="P104" i="36" s="1"/>
  <c r="I134" i="36"/>
  <c r="I140" i="36"/>
  <c r="P161" i="36"/>
  <c r="I161" i="36"/>
  <c r="J161" i="36" s="1"/>
  <c r="W165" i="36"/>
  <c r="W164" i="36" s="1"/>
  <c r="J164" i="36"/>
  <c r="L125" i="36"/>
  <c r="L124" i="36" s="1"/>
  <c r="I125" i="36"/>
  <c r="D124" i="36"/>
  <c r="Q125" i="36" s="1"/>
  <c r="Q124" i="36" s="1"/>
  <c r="M38" i="36"/>
  <c r="H48" i="36"/>
  <c r="M49" i="36"/>
  <c r="J20" i="36"/>
  <c r="J39" i="36"/>
  <c r="S67" i="36"/>
  <c r="S66" i="36" s="1"/>
  <c r="P137" i="36"/>
  <c r="O137" i="36"/>
  <c r="M137" i="36"/>
  <c r="L137" i="36"/>
  <c r="I137" i="36"/>
  <c r="J137" i="36" s="1"/>
  <c r="M163" i="36"/>
  <c r="G10" i="36"/>
  <c r="Q23" i="36"/>
  <c r="S24" i="36"/>
  <c r="S23" i="36" s="1"/>
  <c r="P134" i="36"/>
  <c r="M148" i="36"/>
  <c r="V148" i="36" s="1"/>
  <c r="I151" i="36"/>
  <c r="J151" i="36" s="1"/>
  <c r="S77" i="36"/>
  <c r="S76" i="36" s="1"/>
  <c r="M150" i="36"/>
  <c r="L150" i="36"/>
  <c r="I150" i="36"/>
  <c r="J150" i="36" s="1"/>
  <c r="M125" i="36"/>
  <c r="P158" i="36"/>
  <c r="V158" i="36" s="1"/>
  <c r="L158" i="36"/>
  <c r="L156" i="36" s="1"/>
  <c r="I158" i="36"/>
  <c r="J158" i="36" s="1"/>
  <c r="W158" i="36" s="1"/>
  <c r="M18" i="36"/>
  <c r="I105" i="36"/>
  <c r="L138" i="36"/>
  <c r="I138" i="36"/>
  <c r="J138" i="36" s="1"/>
  <c r="O148" i="36"/>
  <c r="L143" i="36"/>
  <c r="I143" i="36"/>
  <c r="J143" i="36" s="1"/>
  <c r="P48" i="36"/>
  <c r="I114" i="36"/>
  <c r="I121" i="36"/>
  <c r="I123" i="36"/>
  <c r="J123" i="36" s="1"/>
  <c r="I128" i="36"/>
  <c r="M143" i="36"/>
  <c r="M153" i="36"/>
  <c r="H152" i="36"/>
  <c r="P23" i="36"/>
  <c r="L114" i="36"/>
  <c r="L113" i="36" s="1"/>
  <c r="D127" i="36"/>
  <c r="Q128" i="36" s="1"/>
  <c r="I135" i="36"/>
  <c r="J135" i="36" s="1"/>
  <c r="L141" i="36"/>
  <c r="I141" i="36"/>
  <c r="J141" i="36" s="1"/>
  <c r="O143" i="36"/>
  <c r="I152" i="36"/>
  <c r="J153" i="36"/>
  <c r="O128" i="36"/>
  <c r="M128" i="36"/>
  <c r="L128" i="36"/>
  <c r="L127" i="36" s="1"/>
  <c r="M114" i="36"/>
  <c r="L121" i="36"/>
  <c r="L123" i="36"/>
  <c r="P143" i="36"/>
  <c r="J75" i="36"/>
  <c r="H127" i="36"/>
  <c r="D113" i="36"/>
  <c r="Q114" i="36" s="1"/>
  <c r="D120" i="36"/>
  <c r="Q121" i="36" s="1"/>
  <c r="M141" i="36"/>
  <c r="H156" i="35"/>
  <c r="H159" i="35"/>
  <c r="H164" i="35"/>
  <c r="I164" i="35"/>
  <c r="H81" i="35"/>
  <c r="H55" i="35"/>
  <c r="H29" i="35"/>
  <c r="T10" i="35"/>
  <c r="H32" i="35"/>
  <c r="E10" i="35"/>
  <c r="H120" i="35"/>
  <c r="H88" i="35"/>
  <c r="G10" i="35"/>
  <c r="U10" i="35"/>
  <c r="H48" i="35"/>
  <c r="H110" i="35"/>
  <c r="H23" i="35"/>
  <c r="H133" i="35"/>
  <c r="H113" i="35"/>
  <c r="H16" i="35"/>
  <c r="H104" i="35"/>
  <c r="H115" i="35"/>
  <c r="F10" i="35"/>
  <c r="H106" i="35"/>
  <c r="V165" i="35"/>
  <c r="V164" i="35" s="1"/>
  <c r="M164" i="35"/>
  <c r="H145" i="35"/>
  <c r="P163" i="35"/>
  <c r="P162" i="35" s="1"/>
  <c r="I163" i="35"/>
  <c r="M163" i="35"/>
  <c r="H124" i="35"/>
  <c r="H139" i="35"/>
  <c r="J164" i="35"/>
  <c r="U99" i="34"/>
  <c r="E99" i="34"/>
  <c r="M464" i="11"/>
  <c r="L464" i="11"/>
  <c r="K464" i="11"/>
  <c r="J464" i="11"/>
  <c r="I464" i="11"/>
  <c r="H464" i="11"/>
  <c r="G464" i="11"/>
  <c r="F464" i="11"/>
  <c r="E464" i="11"/>
  <c r="D464" i="11"/>
  <c r="C464" i="11"/>
  <c r="B464" i="11"/>
  <c r="M49" i="10"/>
  <c r="L49" i="10"/>
  <c r="K49" i="10"/>
  <c r="J49" i="10"/>
  <c r="I49" i="10"/>
  <c r="H49" i="10"/>
  <c r="G49" i="10"/>
  <c r="F49" i="10"/>
  <c r="E49" i="10"/>
  <c r="D49" i="10"/>
  <c r="C49" i="10"/>
  <c r="B49" i="10"/>
  <c r="M46" i="9"/>
  <c r="L46" i="9"/>
  <c r="K46" i="9"/>
  <c r="J46" i="9"/>
  <c r="I46" i="9"/>
  <c r="H46" i="9"/>
  <c r="G46" i="9"/>
  <c r="F46" i="9"/>
  <c r="E46" i="9"/>
  <c r="D46" i="9"/>
  <c r="C46" i="9"/>
  <c r="B46" i="9"/>
  <c r="M103" i="8"/>
  <c r="L103" i="8"/>
  <c r="K103" i="8"/>
  <c r="J103" i="8"/>
  <c r="I103" i="8"/>
  <c r="H103" i="8"/>
  <c r="G103" i="8"/>
  <c r="F103" i="8"/>
  <c r="E103" i="8"/>
  <c r="D103" i="8"/>
  <c r="C103" i="8"/>
  <c r="B103" i="8"/>
  <c r="M275" i="7"/>
  <c r="L275" i="7"/>
  <c r="K275" i="7"/>
  <c r="J275" i="7"/>
  <c r="I275" i="7"/>
  <c r="H275" i="7"/>
  <c r="G275" i="7"/>
  <c r="F275" i="7"/>
  <c r="E275" i="7"/>
  <c r="D275" i="7"/>
  <c r="C275" i="7"/>
  <c r="B275" i="7"/>
  <c r="P165" i="34"/>
  <c r="P164" i="34" s="1"/>
  <c r="L165" i="34"/>
  <c r="L164" i="34" s="1"/>
  <c r="I165" i="34"/>
  <c r="I164" i="34" s="1"/>
  <c r="H165" i="34"/>
  <c r="M165" i="34" s="1"/>
  <c r="AA164" i="34"/>
  <c r="U164" i="34"/>
  <c r="T164" i="34"/>
  <c r="S164" i="34"/>
  <c r="R164" i="34"/>
  <c r="O164" i="34"/>
  <c r="N164" i="34"/>
  <c r="K164" i="34"/>
  <c r="G164" i="34"/>
  <c r="F164" i="34"/>
  <c r="E164" i="34"/>
  <c r="D164" i="34"/>
  <c r="Q165" i="34" s="1"/>
  <c r="Q164" i="34" s="1"/>
  <c r="H163" i="34"/>
  <c r="H162" i="34" s="1"/>
  <c r="D163" i="34"/>
  <c r="L163" i="34" s="1"/>
  <c r="L162" i="34" s="1"/>
  <c r="U162" i="34"/>
  <c r="T162" i="34"/>
  <c r="R162" i="34"/>
  <c r="O162" i="34"/>
  <c r="G162" i="34"/>
  <c r="F162" i="34"/>
  <c r="E162" i="34"/>
  <c r="H161" i="34"/>
  <c r="D161" i="34"/>
  <c r="P161" i="34" s="1"/>
  <c r="V161" i="34" s="1"/>
  <c r="P160" i="34"/>
  <c r="I160" i="34"/>
  <c r="J160" i="34" s="1"/>
  <c r="H160" i="34"/>
  <c r="U159" i="34"/>
  <c r="T159" i="34"/>
  <c r="S159" i="34"/>
  <c r="R159" i="34"/>
  <c r="Q159" i="34"/>
  <c r="O159" i="34"/>
  <c r="N159" i="34"/>
  <c r="M159" i="34"/>
  <c r="L159" i="34"/>
  <c r="K159" i="34"/>
  <c r="G159" i="34"/>
  <c r="F159" i="34"/>
  <c r="E159" i="34"/>
  <c r="H158" i="34"/>
  <c r="D158" i="34"/>
  <c r="L158" i="34" s="1"/>
  <c r="L156" i="34" s="1"/>
  <c r="H157" i="34"/>
  <c r="D157" i="34"/>
  <c r="P157" i="34" s="1"/>
  <c r="U156" i="34"/>
  <c r="T156" i="34"/>
  <c r="S156" i="34"/>
  <c r="R156" i="34"/>
  <c r="Q156" i="34"/>
  <c r="O156" i="34"/>
  <c r="N156" i="34"/>
  <c r="M156" i="34"/>
  <c r="K156" i="34"/>
  <c r="G156" i="34"/>
  <c r="F156" i="34"/>
  <c r="E156" i="34"/>
  <c r="H155" i="34"/>
  <c r="H154" i="34" s="1"/>
  <c r="D155" i="34"/>
  <c r="L155" i="34" s="1"/>
  <c r="L154" i="34" s="1"/>
  <c r="U154" i="34"/>
  <c r="T154" i="34"/>
  <c r="S154" i="34"/>
  <c r="R154" i="34"/>
  <c r="O154" i="34"/>
  <c r="N154" i="34"/>
  <c r="K154" i="34"/>
  <c r="G154" i="34"/>
  <c r="F154" i="34"/>
  <c r="E154" i="34"/>
  <c r="P153" i="34"/>
  <c r="P152" i="34" s="1"/>
  <c r="L153" i="34"/>
  <c r="L152" i="34" s="1"/>
  <c r="I153" i="34"/>
  <c r="H153" i="34"/>
  <c r="M153" i="34" s="1"/>
  <c r="M152" i="34" s="1"/>
  <c r="Z152" i="34"/>
  <c r="U152" i="34"/>
  <c r="T152" i="34"/>
  <c r="S152" i="34"/>
  <c r="R152" i="34"/>
  <c r="O152" i="34"/>
  <c r="G152" i="34"/>
  <c r="F152" i="34"/>
  <c r="E152" i="34"/>
  <c r="D152" i="34"/>
  <c r="Q153" i="34" s="1"/>
  <c r="Q152" i="34" s="1"/>
  <c r="H151" i="34"/>
  <c r="D151" i="34"/>
  <c r="H150" i="34"/>
  <c r="D150" i="34"/>
  <c r="L150" i="34" s="1"/>
  <c r="P149" i="34"/>
  <c r="O149" i="34"/>
  <c r="L149" i="34"/>
  <c r="I149" i="34"/>
  <c r="J149" i="34" s="1"/>
  <c r="H149" i="34"/>
  <c r="M149" i="34" s="1"/>
  <c r="V149" i="34" s="1"/>
  <c r="W149" i="34" s="1"/>
  <c r="H148" i="34"/>
  <c r="D148" i="34"/>
  <c r="L148" i="34" s="1"/>
  <c r="H147" i="34"/>
  <c r="D147" i="34"/>
  <c r="H146" i="34"/>
  <c r="D146" i="34"/>
  <c r="L146" i="34" s="1"/>
  <c r="U145" i="34"/>
  <c r="T145" i="34"/>
  <c r="R145" i="34"/>
  <c r="G145" i="34"/>
  <c r="F145" i="34"/>
  <c r="E145" i="34"/>
  <c r="H144" i="34"/>
  <c r="D144" i="34"/>
  <c r="L144" i="34" s="1"/>
  <c r="H143" i="34"/>
  <c r="D143" i="34"/>
  <c r="O143" i="34" s="1"/>
  <c r="H142" i="34"/>
  <c r="D142" i="34"/>
  <c r="L142" i="34" s="1"/>
  <c r="H141" i="34"/>
  <c r="D141" i="34"/>
  <c r="L141" i="34" s="1"/>
  <c r="H140" i="34"/>
  <c r="D140" i="34"/>
  <c r="O140" i="34" s="1"/>
  <c r="U139" i="34"/>
  <c r="T139" i="34"/>
  <c r="R139" i="34"/>
  <c r="G139" i="34"/>
  <c r="F139" i="34"/>
  <c r="E139" i="34"/>
  <c r="H138" i="34"/>
  <c r="D138" i="34"/>
  <c r="L138" i="34" s="1"/>
  <c r="H137" i="34"/>
  <c r="D137" i="34"/>
  <c r="H136" i="34"/>
  <c r="D136" i="34"/>
  <c r="I136" i="34" s="1"/>
  <c r="J136" i="34" s="1"/>
  <c r="H135" i="34"/>
  <c r="D135" i="34"/>
  <c r="H134" i="34"/>
  <c r="D134" i="34"/>
  <c r="L134" i="34" s="1"/>
  <c r="U133" i="34"/>
  <c r="T133" i="34"/>
  <c r="R133" i="34"/>
  <c r="G133" i="34"/>
  <c r="F133" i="34"/>
  <c r="E133" i="34"/>
  <c r="H132" i="34"/>
  <c r="D132" i="34"/>
  <c r="L132" i="34" s="1"/>
  <c r="S131" i="34"/>
  <c r="S130" i="34" s="1"/>
  <c r="P131" i="34"/>
  <c r="O131" i="34"/>
  <c r="L131" i="34"/>
  <c r="I131" i="34"/>
  <c r="J131" i="34" s="1"/>
  <c r="H131" i="34"/>
  <c r="U130" i="34"/>
  <c r="T130" i="34"/>
  <c r="R130" i="34"/>
  <c r="G130" i="34"/>
  <c r="F130" i="34"/>
  <c r="E130" i="34"/>
  <c r="H129" i="34"/>
  <c r="D129" i="34"/>
  <c r="H128" i="34"/>
  <c r="H127" i="34" s="1"/>
  <c r="D128" i="34"/>
  <c r="L128" i="34" s="1"/>
  <c r="U127" i="34"/>
  <c r="T127" i="34"/>
  <c r="R127" i="34"/>
  <c r="G127" i="34"/>
  <c r="F127" i="34"/>
  <c r="E127" i="34"/>
  <c r="P126" i="34"/>
  <c r="O126" i="34"/>
  <c r="L126" i="34"/>
  <c r="I126" i="34"/>
  <c r="J126" i="34" s="1"/>
  <c r="H126" i="34"/>
  <c r="M126" i="34" s="1"/>
  <c r="H125" i="34"/>
  <c r="D125" i="34"/>
  <c r="P125" i="34" s="1"/>
  <c r="P124" i="34" s="1"/>
  <c r="U124" i="34"/>
  <c r="T124" i="34"/>
  <c r="S124" i="34"/>
  <c r="R124" i="34"/>
  <c r="G124" i="34"/>
  <c r="F124" i="34"/>
  <c r="E124" i="34"/>
  <c r="H123" i="34"/>
  <c r="D123" i="34"/>
  <c r="L123" i="34" s="1"/>
  <c r="H122" i="34"/>
  <c r="D122" i="34"/>
  <c r="L122" i="34" s="1"/>
  <c r="H121" i="34"/>
  <c r="D121" i="34"/>
  <c r="M121" i="34" s="1"/>
  <c r="U120" i="34"/>
  <c r="T120" i="34"/>
  <c r="R120" i="34"/>
  <c r="G120" i="34"/>
  <c r="F120" i="34"/>
  <c r="E120" i="34"/>
  <c r="S119" i="34"/>
  <c r="S117" i="34" s="1"/>
  <c r="H119" i="34"/>
  <c r="D119" i="34"/>
  <c r="O119" i="34" s="1"/>
  <c r="O117" i="34" s="1"/>
  <c r="P118" i="34"/>
  <c r="L118" i="34"/>
  <c r="I118" i="34"/>
  <c r="J118" i="34" s="1"/>
  <c r="H118" i="34"/>
  <c r="M118" i="34" s="1"/>
  <c r="U117" i="34"/>
  <c r="T117" i="34"/>
  <c r="R117" i="34"/>
  <c r="G117" i="34"/>
  <c r="F117" i="34"/>
  <c r="E117" i="34"/>
  <c r="P116" i="34"/>
  <c r="P115" i="34" s="1"/>
  <c r="L116" i="34"/>
  <c r="L115" i="34" s="1"/>
  <c r="I116" i="34"/>
  <c r="J116" i="34" s="1"/>
  <c r="J115" i="34" s="1"/>
  <c r="H116" i="34"/>
  <c r="M116" i="34" s="1"/>
  <c r="U115" i="34"/>
  <c r="T115" i="34"/>
  <c r="S115" i="34"/>
  <c r="R115" i="34"/>
  <c r="O115" i="34"/>
  <c r="N115" i="34"/>
  <c r="K115" i="34"/>
  <c r="G115" i="34"/>
  <c r="F115" i="34"/>
  <c r="E115" i="34"/>
  <c r="D115" i="34"/>
  <c r="Q116" i="34" s="1"/>
  <c r="Q115" i="34" s="1"/>
  <c r="H114" i="34"/>
  <c r="H113" i="34" s="1"/>
  <c r="D114" i="34"/>
  <c r="U113" i="34"/>
  <c r="T113" i="34"/>
  <c r="R113" i="34"/>
  <c r="O113" i="34"/>
  <c r="G113" i="34"/>
  <c r="F113" i="34"/>
  <c r="E113" i="34"/>
  <c r="P112" i="34"/>
  <c r="L112" i="34"/>
  <c r="I112" i="34"/>
  <c r="J112" i="34" s="1"/>
  <c r="H112" i="34"/>
  <c r="M112" i="34" s="1"/>
  <c r="P111" i="34"/>
  <c r="L111" i="34"/>
  <c r="I111" i="34"/>
  <c r="J111" i="34" s="1"/>
  <c r="H111" i="34"/>
  <c r="M111" i="34" s="1"/>
  <c r="U110" i="34"/>
  <c r="T110" i="34"/>
  <c r="R110" i="34"/>
  <c r="O110" i="34"/>
  <c r="H110" i="34"/>
  <c r="G110" i="34"/>
  <c r="F110" i="34"/>
  <c r="E110" i="34"/>
  <c r="D110" i="34"/>
  <c r="Y110" i="34" s="1"/>
  <c r="P109" i="34"/>
  <c r="P108" i="34" s="1"/>
  <c r="L109" i="34"/>
  <c r="L108" i="34" s="1"/>
  <c r="I109" i="34"/>
  <c r="J109" i="34" s="1"/>
  <c r="J108" i="34" s="1"/>
  <c r="H109" i="34"/>
  <c r="M109" i="34" s="1"/>
  <c r="U108" i="34"/>
  <c r="T108" i="34"/>
  <c r="R108" i="34"/>
  <c r="O108" i="34"/>
  <c r="G108" i="34"/>
  <c r="F108" i="34"/>
  <c r="E108" i="34"/>
  <c r="D108" i="34"/>
  <c r="Q109" i="34" s="1"/>
  <c r="P107" i="34"/>
  <c r="P106" i="34" s="1"/>
  <c r="L107" i="34"/>
  <c r="L106" i="34" s="1"/>
  <c r="I107" i="34"/>
  <c r="H107" i="34"/>
  <c r="M107" i="34" s="1"/>
  <c r="M106" i="34" s="1"/>
  <c r="U106" i="34"/>
  <c r="T106" i="34"/>
  <c r="S106" i="34"/>
  <c r="R106" i="34"/>
  <c r="O106" i="34"/>
  <c r="G106" i="34"/>
  <c r="F106" i="34"/>
  <c r="E106" i="34"/>
  <c r="D106" i="34"/>
  <c r="Q107" i="34" s="1"/>
  <c r="Q106" i="34" s="1"/>
  <c r="H105" i="34"/>
  <c r="D105" i="34"/>
  <c r="U104" i="34"/>
  <c r="T104" i="34"/>
  <c r="S104" i="34"/>
  <c r="R104" i="34"/>
  <c r="O104" i="34"/>
  <c r="G104" i="34"/>
  <c r="F104" i="34"/>
  <c r="E104" i="34"/>
  <c r="P103" i="34"/>
  <c r="P102" i="34" s="1"/>
  <c r="L103" i="34"/>
  <c r="L102" i="34" s="1"/>
  <c r="I103" i="34"/>
  <c r="H103" i="34"/>
  <c r="M103" i="34" s="1"/>
  <c r="U102" i="34"/>
  <c r="T102" i="34"/>
  <c r="S102" i="34"/>
  <c r="R102" i="34"/>
  <c r="O102" i="34"/>
  <c r="G102" i="34"/>
  <c r="F102" i="34"/>
  <c r="E102" i="34"/>
  <c r="D102" i="34"/>
  <c r="Q103" i="34" s="1"/>
  <c r="Q102" i="34" s="1"/>
  <c r="H101" i="34"/>
  <c r="D101" i="34"/>
  <c r="P101" i="34" s="1"/>
  <c r="H100" i="34"/>
  <c r="D100" i="34"/>
  <c r="P100" i="34" s="1"/>
  <c r="Y99" i="34"/>
  <c r="T99" i="34"/>
  <c r="R99" i="34"/>
  <c r="F99" i="34"/>
  <c r="H98" i="34"/>
  <c r="D98" i="34"/>
  <c r="H97" i="34"/>
  <c r="D97" i="34"/>
  <c r="L97" i="34" s="1"/>
  <c r="U96" i="34"/>
  <c r="T96" i="34"/>
  <c r="R96" i="34"/>
  <c r="O96" i="34"/>
  <c r="G96" i="34"/>
  <c r="F96" i="34"/>
  <c r="E96" i="34"/>
  <c r="H95" i="34"/>
  <c r="H94" i="34" s="1"/>
  <c r="D95" i="34"/>
  <c r="P95" i="34" s="1"/>
  <c r="P94" i="34" s="1"/>
  <c r="U94" i="34"/>
  <c r="T94" i="34"/>
  <c r="S94" i="34"/>
  <c r="R94" i="34"/>
  <c r="O94" i="34"/>
  <c r="G94" i="34"/>
  <c r="F94" i="34"/>
  <c r="E94" i="34"/>
  <c r="H93" i="34"/>
  <c r="H92" i="34" s="1"/>
  <c r="D93" i="34"/>
  <c r="Y92" i="34"/>
  <c r="U92" i="34"/>
  <c r="T92" i="34"/>
  <c r="R92" i="34"/>
  <c r="O92" i="34"/>
  <c r="G92" i="34"/>
  <c r="F92" i="34"/>
  <c r="E92" i="34"/>
  <c r="P91" i="34"/>
  <c r="L91" i="34"/>
  <c r="L90" i="34" s="1"/>
  <c r="I91" i="34"/>
  <c r="H91" i="34"/>
  <c r="M91" i="34" s="1"/>
  <c r="U90" i="34"/>
  <c r="T90" i="34"/>
  <c r="R90" i="34"/>
  <c r="P90" i="34"/>
  <c r="O90" i="34"/>
  <c r="G90" i="34"/>
  <c r="F90" i="34"/>
  <c r="E90" i="34"/>
  <c r="D90" i="34"/>
  <c r="Q91" i="34" s="1"/>
  <c r="P89" i="34"/>
  <c r="P88" i="34" s="1"/>
  <c r="O89" i="34"/>
  <c r="O88" i="34" s="1"/>
  <c r="L89" i="34"/>
  <c r="L88" i="34" s="1"/>
  <c r="I89" i="34"/>
  <c r="H89" i="34"/>
  <c r="M89" i="34" s="1"/>
  <c r="M88" i="34" s="1"/>
  <c r="U88" i="34"/>
  <c r="T88" i="34"/>
  <c r="R88" i="34"/>
  <c r="G88" i="34"/>
  <c r="F88" i="34"/>
  <c r="E88" i="34"/>
  <c r="D88" i="34"/>
  <c r="Q89" i="34" s="1"/>
  <c r="P87" i="34"/>
  <c r="P86" i="34" s="1"/>
  <c r="L87" i="34"/>
  <c r="L86" i="34" s="1"/>
  <c r="I87" i="34"/>
  <c r="H87" i="34"/>
  <c r="M87" i="34" s="1"/>
  <c r="M86" i="34" s="1"/>
  <c r="U86" i="34"/>
  <c r="T86" i="34"/>
  <c r="E86" i="34"/>
  <c r="D86" i="34"/>
  <c r="Q87" i="34" s="1"/>
  <c r="S87" i="34" s="1"/>
  <c r="S86" i="34" s="1"/>
  <c r="B86" i="34"/>
  <c r="P85" i="34"/>
  <c r="P84" i="34" s="1"/>
  <c r="L85" i="34"/>
  <c r="L84" i="34" s="1"/>
  <c r="I85" i="34"/>
  <c r="J85" i="34" s="1"/>
  <c r="H85" i="34"/>
  <c r="M85" i="34" s="1"/>
  <c r="U84" i="34"/>
  <c r="T84" i="34"/>
  <c r="I84" i="34"/>
  <c r="E84" i="34"/>
  <c r="D84" i="34"/>
  <c r="Q85" i="34" s="1"/>
  <c r="B84" i="34"/>
  <c r="S83" i="34"/>
  <c r="P83" i="34"/>
  <c r="L83" i="34"/>
  <c r="I83" i="34"/>
  <c r="J83" i="34" s="1"/>
  <c r="H83" i="34"/>
  <c r="M83" i="34" s="1"/>
  <c r="B83" i="34"/>
  <c r="P82" i="34"/>
  <c r="L82" i="34"/>
  <c r="I82" i="34"/>
  <c r="H82" i="34"/>
  <c r="U81" i="34"/>
  <c r="T81" i="34"/>
  <c r="R81" i="34"/>
  <c r="O81" i="34"/>
  <c r="G81" i="34"/>
  <c r="F81" i="34"/>
  <c r="E81" i="34"/>
  <c r="D81" i="34"/>
  <c r="Q82" i="34" s="1"/>
  <c r="B81" i="34"/>
  <c r="P80" i="34"/>
  <c r="P79" i="34" s="1"/>
  <c r="L80" i="34"/>
  <c r="L79" i="34" s="1"/>
  <c r="I80" i="34"/>
  <c r="H80" i="34"/>
  <c r="M80" i="34" s="1"/>
  <c r="M79" i="34" s="1"/>
  <c r="U79" i="34"/>
  <c r="T79" i="34"/>
  <c r="E79" i="34"/>
  <c r="D79" i="34"/>
  <c r="Q80" i="34" s="1"/>
  <c r="Q79" i="34" s="1"/>
  <c r="B79" i="34"/>
  <c r="S78" i="34"/>
  <c r="P78" i="34"/>
  <c r="L78" i="34"/>
  <c r="I78" i="34"/>
  <c r="H78" i="34"/>
  <c r="M78" i="34" s="1"/>
  <c r="B78" i="34"/>
  <c r="Q77" i="34"/>
  <c r="P77" i="34"/>
  <c r="P76" i="34" s="1"/>
  <c r="L77" i="34"/>
  <c r="L76" i="34" s="1"/>
  <c r="I77" i="34"/>
  <c r="J77" i="34" s="1"/>
  <c r="H77" i="34"/>
  <c r="H76" i="34" s="1"/>
  <c r="U76" i="34"/>
  <c r="T76" i="34"/>
  <c r="R76" i="34"/>
  <c r="O76" i="34"/>
  <c r="G76" i="34"/>
  <c r="F76" i="34"/>
  <c r="E76" i="34"/>
  <c r="D76" i="34"/>
  <c r="B76" i="34"/>
  <c r="P75" i="34"/>
  <c r="P74" i="34" s="1"/>
  <c r="L75" i="34"/>
  <c r="I75" i="34"/>
  <c r="H75" i="34"/>
  <c r="M75" i="34" s="1"/>
  <c r="U74" i="34"/>
  <c r="T74" i="34"/>
  <c r="L74" i="34"/>
  <c r="E74" i="34"/>
  <c r="D74" i="34"/>
  <c r="Q75" i="34" s="1"/>
  <c r="S75" i="34" s="1"/>
  <c r="S74" i="34" s="1"/>
  <c r="B74" i="34"/>
  <c r="S73" i="34"/>
  <c r="S72" i="34" s="1"/>
  <c r="P73" i="34"/>
  <c r="P72" i="34" s="1"/>
  <c r="L73" i="34"/>
  <c r="L72" i="34" s="1"/>
  <c r="I73" i="34"/>
  <c r="H73" i="34"/>
  <c r="M73" i="34" s="1"/>
  <c r="M72" i="34" s="1"/>
  <c r="U72" i="34"/>
  <c r="T72" i="34"/>
  <c r="E72" i="34"/>
  <c r="D72" i="34"/>
  <c r="Q73" i="34" s="1"/>
  <c r="Q72" i="34" s="1"/>
  <c r="B72" i="34"/>
  <c r="P71" i="34"/>
  <c r="L71" i="34"/>
  <c r="L70" i="34" s="1"/>
  <c r="I71" i="34"/>
  <c r="J71" i="34" s="1"/>
  <c r="H71" i="34"/>
  <c r="M71" i="34" s="1"/>
  <c r="U70" i="34"/>
  <c r="T70" i="34"/>
  <c r="P70" i="34"/>
  <c r="I70" i="34"/>
  <c r="E70" i="34"/>
  <c r="D70" i="34"/>
  <c r="Q71" i="34" s="1"/>
  <c r="B70" i="34"/>
  <c r="P69" i="34"/>
  <c r="P68" i="34" s="1"/>
  <c r="L69" i="34"/>
  <c r="L68" i="34" s="1"/>
  <c r="I69" i="34"/>
  <c r="H69" i="34"/>
  <c r="M69" i="34" s="1"/>
  <c r="U68" i="34"/>
  <c r="T68" i="34"/>
  <c r="E68" i="34"/>
  <c r="D68" i="34"/>
  <c r="Q69" i="34" s="1"/>
  <c r="S69" i="34" s="1"/>
  <c r="S68" i="34" s="1"/>
  <c r="B68" i="34"/>
  <c r="P67" i="34"/>
  <c r="P66" i="34" s="1"/>
  <c r="L67" i="34"/>
  <c r="I67" i="34"/>
  <c r="H67" i="34"/>
  <c r="M67" i="34" s="1"/>
  <c r="U66" i="34"/>
  <c r="T66" i="34"/>
  <c r="L66" i="34"/>
  <c r="E66" i="34"/>
  <c r="D66" i="34"/>
  <c r="Q67" i="34" s="1"/>
  <c r="B66" i="34"/>
  <c r="P65" i="34"/>
  <c r="P64" i="34" s="1"/>
  <c r="M65" i="34"/>
  <c r="M64" i="34" s="1"/>
  <c r="L65" i="34"/>
  <c r="L64" i="34" s="1"/>
  <c r="I65" i="34"/>
  <c r="J65" i="34" s="1"/>
  <c r="H65" i="34"/>
  <c r="U64" i="34"/>
  <c r="T64" i="34"/>
  <c r="E64" i="34"/>
  <c r="D64" i="34"/>
  <c r="Q65" i="34" s="1"/>
  <c r="Q64" i="34" s="1"/>
  <c r="B64" i="34"/>
  <c r="P63" i="34"/>
  <c r="P62" i="34" s="1"/>
  <c r="L63" i="34"/>
  <c r="L62" i="34" s="1"/>
  <c r="I63" i="34"/>
  <c r="H63" i="34"/>
  <c r="M63" i="34" s="1"/>
  <c r="M62" i="34" s="1"/>
  <c r="U62" i="34"/>
  <c r="T62" i="34"/>
  <c r="E62" i="34"/>
  <c r="D62" i="34"/>
  <c r="Q63" i="34" s="1"/>
  <c r="S63" i="34" s="1"/>
  <c r="S62" i="34" s="1"/>
  <c r="B62" i="34"/>
  <c r="Q61" i="34"/>
  <c r="S61" i="34" s="1"/>
  <c r="S60" i="34" s="1"/>
  <c r="P61" i="34"/>
  <c r="P60" i="34" s="1"/>
  <c r="L61" i="34"/>
  <c r="L60" i="34" s="1"/>
  <c r="I61" i="34"/>
  <c r="I60" i="34" s="1"/>
  <c r="H61" i="34"/>
  <c r="M61" i="34" s="1"/>
  <c r="U60" i="34"/>
  <c r="T60" i="34"/>
  <c r="E60" i="34"/>
  <c r="D60" i="34"/>
  <c r="B60" i="34"/>
  <c r="P59" i="34"/>
  <c r="P58" i="34" s="1"/>
  <c r="L59" i="34"/>
  <c r="L58" i="34" s="1"/>
  <c r="I59" i="34"/>
  <c r="H59" i="34"/>
  <c r="M59" i="34" s="1"/>
  <c r="U58" i="34"/>
  <c r="T58" i="34"/>
  <c r="R58" i="34"/>
  <c r="M58" i="34"/>
  <c r="K58" i="34"/>
  <c r="F58" i="34"/>
  <c r="E58" i="34"/>
  <c r="D58" i="34"/>
  <c r="Q59" i="34" s="1"/>
  <c r="B58" i="34"/>
  <c r="S57" i="34"/>
  <c r="P57" i="34"/>
  <c r="L57" i="34"/>
  <c r="I57" i="34"/>
  <c r="J57" i="34" s="1"/>
  <c r="H57" i="34"/>
  <c r="M57" i="34" s="1"/>
  <c r="V57" i="34" s="1"/>
  <c r="B57" i="34"/>
  <c r="P56" i="34"/>
  <c r="P55" i="34" s="1"/>
  <c r="L56" i="34"/>
  <c r="L55" i="34" s="1"/>
  <c r="I56" i="34"/>
  <c r="H56" i="34"/>
  <c r="M56" i="34" s="1"/>
  <c r="U55" i="34"/>
  <c r="T55" i="34"/>
  <c r="R55" i="34"/>
  <c r="O55" i="34"/>
  <c r="G55" i="34"/>
  <c r="F55" i="34"/>
  <c r="E55" i="34"/>
  <c r="D55" i="34"/>
  <c r="Q56" i="34" s="1"/>
  <c r="S56" i="34" s="1"/>
  <c r="S55" i="34" s="1"/>
  <c r="B55" i="34"/>
  <c r="P54" i="34"/>
  <c r="P53" i="34" s="1"/>
  <c r="L54" i="34"/>
  <c r="I54" i="34"/>
  <c r="J54" i="34" s="1"/>
  <c r="H54" i="34"/>
  <c r="M54" i="34" s="1"/>
  <c r="U53" i="34"/>
  <c r="T53" i="34"/>
  <c r="M53" i="34"/>
  <c r="L53" i="34"/>
  <c r="I53" i="34"/>
  <c r="E53" i="34"/>
  <c r="D53" i="34"/>
  <c r="Q54" i="34" s="1"/>
  <c r="B53" i="34"/>
  <c r="P52" i="34"/>
  <c r="L52" i="34"/>
  <c r="I52" i="34"/>
  <c r="J52" i="34" s="1"/>
  <c r="H52" i="34"/>
  <c r="M52" i="34" s="1"/>
  <c r="P51" i="34"/>
  <c r="L51" i="34"/>
  <c r="I51" i="34"/>
  <c r="J51" i="34" s="1"/>
  <c r="H51" i="34"/>
  <c r="M51" i="34" s="1"/>
  <c r="P50" i="34"/>
  <c r="L50" i="34"/>
  <c r="I50" i="34"/>
  <c r="J50" i="34" s="1"/>
  <c r="H50" i="34"/>
  <c r="M50" i="34" s="1"/>
  <c r="B50" i="34"/>
  <c r="B51" i="34" s="1"/>
  <c r="B52" i="34" s="1"/>
  <c r="P49" i="34"/>
  <c r="L49" i="34"/>
  <c r="I49" i="34"/>
  <c r="J49" i="34" s="1"/>
  <c r="H49" i="34"/>
  <c r="U48" i="34"/>
  <c r="T48" i="34"/>
  <c r="R48" i="34"/>
  <c r="O48" i="34"/>
  <c r="G48" i="34"/>
  <c r="F48" i="34"/>
  <c r="E48" i="34"/>
  <c r="D48" i="34"/>
  <c r="Q49" i="34" s="1"/>
  <c r="Q48" i="34" s="1"/>
  <c r="B48" i="34"/>
  <c r="P47" i="34"/>
  <c r="P46" i="34" s="1"/>
  <c r="L47" i="34"/>
  <c r="L46" i="34" s="1"/>
  <c r="I47" i="34"/>
  <c r="J47" i="34" s="1"/>
  <c r="J46" i="34" s="1"/>
  <c r="H47" i="34"/>
  <c r="M47" i="34" s="1"/>
  <c r="M46" i="34" s="1"/>
  <c r="U46" i="34"/>
  <c r="T46" i="34"/>
  <c r="I46" i="34"/>
  <c r="E46" i="34"/>
  <c r="D46" i="34"/>
  <c r="Q47" i="34" s="1"/>
  <c r="S47" i="34" s="1"/>
  <c r="S46" i="34" s="1"/>
  <c r="B46" i="34"/>
  <c r="P45" i="34"/>
  <c r="P44" i="34" s="1"/>
  <c r="L45" i="34"/>
  <c r="L44" i="34" s="1"/>
  <c r="I45" i="34"/>
  <c r="I44" i="34" s="1"/>
  <c r="H45" i="34"/>
  <c r="M45" i="34" s="1"/>
  <c r="M44" i="34" s="1"/>
  <c r="U44" i="34"/>
  <c r="T44" i="34"/>
  <c r="E44" i="34"/>
  <c r="D44" i="34"/>
  <c r="Q45" i="34" s="1"/>
  <c r="B44" i="34"/>
  <c r="P43" i="34"/>
  <c r="P42" i="34" s="1"/>
  <c r="L43" i="34"/>
  <c r="L42" i="34" s="1"/>
  <c r="I43" i="34"/>
  <c r="J43" i="34" s="1"/>
  <c r="H43" i="34"/>
  <c r="M43" i="34" s="1"/>
  <c r="U42" i="34"/>
  <c r="T42" i="34"/>
  <c r="I42" i="34"/>
  <c r="E42" i="34"/>
  <c r="D42" i="34"/>
  <c r="Q43" i="34" s="1"/>
  <c r="Q42" i="34" s="1"/>
  <c r="B42" i="34"/>
  <c r="P41" i="34"/>
  <c r="P40" i="34" s="1"/>
  <c r="L41" i="34"/>
  <c r="L40" i="34" s="1"/>
  <c r="I41" i="34"/>
  <c r="H41" i="34"/>
  <c r="U40" i="34"/>
  <c r="T40" i="34"/>
  <c r="R40" i="34"/>
  <c r="O40" i="34"/>
  <c r="G40" i="34"/>
  <c r="F40" i="34"/>
  <c r="E40" i="34"/>
  <c r="D40" i="34"/>
  <c r="Q41" i="34" s="1"/>
  <c r="B40" i="34"/>
  <c r="P39" i="34"/>
  <c r="L39" i="34"/>
  <c r="L38" i="34" s="1"/>
  <c r="I39" i="34"/>
  <c r="I38" i="34" s="1"/>
  <c r="H39" i="34"/>
  <c r="M39" i="34" s="1"/>
  <c r="M38" i="34" s="1"/>
  <c r="U38" i="34"/>
  <c r="T38" i="34"/>
  <c r="R38" i="34"/>
  <c r="P38" i="34"/>
  <c r="E38" i="34"/>
  <c r="D38" i="34"/>
  <c r="Q39" i="34" s="1"/>
  <c r="B38" i="34"/>
  <c r="P37" i="34"/>
  <c r="L37" i="34"/>
  <c r="L36" i="34" s="1"/>
  <c r="I37" i="34"/>
  <c r="J37" i="34" s="1"/>
  <c r="H37" i="34"/>
  <c r="M37" i="34" s="1"/>
  <c r="U36" i="34"/>
  <c r="T36" i="34"/>
  <c r="R36" i="34"/>
  <c r="P36" i="34"/>
  <c r="E36" i="34"/>
  <c r="D36" i="34"/>
  <c r="Q37" i="34" s="1"/>
  <c r="Q36" i="34" s="1"/>
  <c r="B36" i="34"/>
  <c r="P35" i="34"/>
  <c r="L35" i="34"/>
  <c r="I35" i="34"/>
  <c r="J35" i="34" s="1"/>
  <c r="H35" i="34"/>
  <c r="M35" i="34" s="1"/>
  <c r="P34" i="34"/>
  <c r="L34" i="34"/>
  <c r="I34" i="34"/>
  <c r="H34" i="34"/>
  <c r="M34" i="34" s="1"/>
  <c r="B34" i="34"/>
  <c r="B35" i="34" s="1"/>
  <c r="P33" i="34"/>
  <c r="L33" i="34"/>
  <c r="L32" i="34" s="1"/>
  <c r="I33" i="34"/>
  <c r="J33" i="34" s="1"/>
  <c r="H33" i="34"/>
  <c r="M33" i="34" s="1"/>
  <c r="U32" i="34"/>
  <c r="T32" i="34"/>
  <c r="R32" i="34"/>
  <c r="O32" i="34"/>
  <c r="G32" i="34"/>
  <c r="F32" i="34"/>
  <c r="E32" i="34"/>
  <c r="D32" i="34"/>
  <c r="Q33" i="34" s="1"/>
  <c r="S33" i="34" s="1"/>
  <c r="B32" i="34"/>
  <c r="P31" i="34"/>
  <c r="L31" i="34"/>
  <c r="I31" i="34"/>
  <c r="J31" i="34" s="1"/>
  <c r="H31" i="34"/>
  <c r="M31" i="34" s="1"/>
  <c r="V31" i="34" s="1"/>
  <c r="B31" i="34"/>
  <c r="P30" i="34"/>
  <c r="P29" i="34" s="1"/>
  <c r="L30" i="34"/>
  <c r="L29" i="34" s="1"/>
  <c r="I30" i="34"/>
  <c r="J30" i="34" s="1"/>
  <c r="H30" i="34"/>
  <c r="M30" i="34" s="1"/>
  <c r="U29" i="34"/>
  <c r="T29" i="34"/>
  <c r="R29" i="34"/>
  <c r="O29" i="34"/>
  <c r="G29" i="34"/>
  <c r="F29" i="34"/>
  <c r="E29" i="34"/>
  <c r="D29" i="34"/>
  <c r="Q30" i="34" s="1"/>
  <c r="B29" i="34"/>
  <c r="P28" i="34"/>
  <c r="L28" i="34"/>
  <c r="I28" i="34"/>
  <c r="J28" i="34" s="1"/>
  <c r="H28" i="34"/>
  <c r="M28" i="34" s="1"/>
  <c r="V28" i="34" s="1"/>
  <c r="B28" i="34"/>
  <c r="P27" i="34"/>
  <c r="L27" i="34"/>
  <c r="L26" i="34" s="1"/>
  <c r="I27" i="34"/>
  <c r="J27" i="34" s="1"/>
  <c r="H27" i="34"/>
  <c r="M27" i="34" s="1"/>
  <c r="U26" i="34"/>
  <c r="T26" i="34"/>
  <c r="R26" i="34"/>
  <c r="O26" i="34"/>
  <c r="G26" i="34"/>
  <c r="F26" i="34"/>
  <c r="E26" i="34"/>
  <c r="D26" i="34"/>
  <c r="Q27" i="34" s="1"/>
  <c r="B26" i="34"/>
  <c r="P25" i="34"/>
  <c r="L25" i="34"/>
  <c r="I25" i="34"/>
  <c r="J25" i="34" s="1"/>
  <c r="H25" i="34"/>
  <c r="M25" i="34" s="1"/>
  <c r="B25" i="34"/>
  <c r="P24" i="34"/>
  <c r="L24" i="34"/>
  <c r="L23" i="34" s="1"/>
  <c r="I24" i="34"/>
  <c r="H24" i="34"/>
  <c r="H23" i="34" s="1"/>
  <c r="U23" i="34"/>
  <c r="T23" i="34"/>
  <c r="R23" i="34"/>
  <c r="O23" i="34"/>
  <c r="G23" i="34"/>
  <c r="F23" i="34"/>
  <c r="E23" i="34"/>
  <c r="D23" i="34"/>
  <c r="Q24" i="34" s="1"/>
  <c r="B23" i="34"/>
  <c r="P22" i="34"/>
  <c r="P21" i="34" s="1"/>
  <c r="L22" i="34"/>
  <c r="L21" i="34" s="1"/>
  <c r="I22" i="34"/>
  <c r="I21" i="34" s="1"/>
  <c r="H22" i="34"/>
  <c r="M22" i="34" s="1"/>
  <c r="U21" i="34"/>
  <c r="T21" i="34"/>
  <c r="E21" i="34"/>
  <c r="D21" i="34"/>
  <c r="Q22" i="34" s="1"/>
  <c r="B21" i="34"/>
  <c r="P20" i="34"/>
  <c r="P19" i="34" s="1"/>
  <c r="L20" i="34"/>
  <c r="L19" i="34" s="1"/>
  <c r="I20" i="34"/>
  <c r="H20" i="34"/>
  <c r="M20" i="34" s="1"/>
  <c r="U19" i="34"/>
  <c r="T19" i="34"/>
  <c r="E19" i="34"/>
  <c r="D19" i="34"/>
  <c r="Q20" i="34" s="1"/>
  <c r="B19" i="34"/>
  <c r="P18" i="34"/>
  <c r="P16" i="34" s="1"/>
  <c r="L18" i="34"/>
  <c r="I18" i="34"/>
  <c r="J18" i="34" s="1"/>
  <c r="H18" i="34"/>
  <c r="M18" i="34" s="1"/>
  <c r="B18" i="34"/>
  <c r="P17" i="34"/>
  <c r="L17" i="34"/>
  <c r="I17" i="34"/>
  <c r="J17" i="34" s="1"/>
  <c r="H17" i="34"/>
  <c r="M17" i="34" s="1"/>
  <c r="U16" i="34"/>
  <c r="T16" i="34"/>
  <c r="R16" i="34"/>
  <c r="O16" i="34"/>
  <c r="G16" i="34"/>
  <c r="F16" i="34"/>
  <c r="E16" i="34"/>
  <c r="D16" i="34"/>
  <c r="Q17" i="34" s="1"/>
  <c r="B16" i="34"/>
  <c r="P15" i="34"/>
  <c r="P13" i="34" s="1"/>
  <c r="L15" i="34"/>
  <c r="I15" i="34"/>
  <c r="J15" i="34" s="1"/>
  <c r="H15" i="34"/>
  <c r="M15" i="34" s="1"/>
  <c r="V15" i="34" s="1"/>
  <c r="B15" i="34"/>
  <c r="P14" i="34"/>
  <c r="L14" i="34"/>
  <c r="I14" i="34"/>
  <c r="J14" i="34" s="1"/>
  <c r="H14" i="34"/>
  <c r="U13" i="34"/>
  <c r="T13" i="34"/>
  <c r="R13" i="34"/>
  <c r="O13" i="34"/>
  <c r="G13" i="34"/>
  <c r="F13" i="34"/>
  <c r="E13" i="34"/>
  <c r="D13" i="34"/>
  <c r="Q14" i="34" s="1"/>
  <c r="Q13" i="34" s="1"/>
  <c r="B13" i="34"/>
  <c r="P12" i="34"/>
  <c r="P11" i="34" s="1"/>
  <c r="L12" i="34"/>
  <c r="L11" i="34" s="1"/>
  <c r="I12" i="34"/>
  <c r="J12" i="34" s="1"/>
  <c r="H12" i="34"/>
  <c r="M12" i="34" s="1"/>
  <c r="U11" i="34"/>
  <c r="T11" i="34"/>
  <c r="R11" i="34"/>
  <c r="O11" i="34"/>
  <c r="G11" i="34"/>
  <c r="F11" i="34"/>
  <c r="E11" i="34"/>
  <c r="D11" i="34"/>
  <c r="Q12" i="34" s="1"/>
  <c r="B11" i="34"/>
  <c r="O665" i="6"/>
  <c r="P665" i="6" s="1"/>
  <c r="J665" i="6"/>
  <c r="P664" i="6"/>
  <c r="O664" i="6"/>
  <c r="J664" i="6"/>
  <c r="O663" i="6"/>
  <c r="P663" i="6" s="1"/>
  <c r="J663" i="6"/>
  <c r="P662" i="6"/>
  <c r="O662" i="6"/>
  <c r="J662" i="6"/>
  <c r="P661" i="6"/>
  <c r="O661" i="6"/>
  <c r="J661" i="6"/>
  <c r="O660" i="6"/>
  <c r="J660" i="6"/>
  <c r="P660" i="6" s="1"/>
  <c r="O659" i="6"/>
  <c r="P659" i="6" s="1"/>
  <c r="J659" i="6"/>
  <c r="O658" i="6"/>
  <c r="P658" i="6" s="1"/>
  <c r="J658" i="6"/>
  <c r="O657" i="6"/>
  <c r="J657" i="6"/>
  <c r="P656" i="6"/>
  <c r="O656" i="6"/>
  <c r="J656" i="6"/>
  <c r="P655" i="6"/>
  <c r="O655" i="6"/>
  <c r="J655" i="6"/>
  <c r="O654" i="6"/>
  <c r="P654" i="6" s="1"/>
  <c r="J654" i="6"/>
  <c r="O653" i="6"/>
  <c r="J653" i="6"/>
  <c r="P652" i="6"/>
  <c r="O652" i="6"/>
  <c r="J652" i="6"/>
  <c r="O651" i="6"/>
  <c r="P651" i="6" s="1"/>
  <c r="J651" i="6"/>
  <c r="O650" i="6"/>
  <c r="P650" i="6" s="1"/>
  <c r="J650" i="6"/>
  <c r="O649" i="6"/>
  <c r="P649" i="6" s="1"/>
  <c r="J649" i="6"/>
  <c r="O648" i="6"/>
  <c r="P648" i="6" s="1"/>
  <c r="J648" i="6"/>
  <c r="P647" i="6"/>
  <c r="O647" i="6"/>
  <c r="J647" i="6"/>
  <c r="O646" i="6"/>
  <c r="J646" i="6"/>
  <c r="O645" i="6"/>
  <c r="P645" i="6" s="1"/>
  <c r="J645" i="6"/>
  <c r="O644" i="6"/>
  <c r="J644" i="6"/>
  <c r="P644" i="6" s="1"/>
  <c r="O643" i="6"/>
  <c r="P643" i="6" s="1"/>
  <c r="J643" i="6"/>
  <c r="O642" i="6"/>
  <c r="P642" i="6" s="1"/>
  <c r="J642" i="6"/>
  <c r="P641" i="6"/>
  <c r="O641" i="6"/>
  <c r="J641" i="6"/>
  <c r="O640" i="6"/>
  <c r="J640" i="6"/>
  <c r="P640" i="6" s="1"/>
  <c r="O639" i="6"/>
  <c r="J639" i="6"/>
  <c r="O638" i="6"/>
  <c r="P638" i="6" s="1"/>
  <c r="J638" i="6"/>
  <c r="O637" i="6"/>
  <c r="J637" i="6"/>
  <c r="O636" i="6"/>
  <c r="P636" i="6" s="1"/>
  <c r="J636" i="6"/>
  <c r="P635" i="6"/>
  <c r="O635" i="6"/>
  <c r="J635" i="6"/>
  <c r="O634" i="6"/>
  <c r="P634" i="6" s="1"/>
  <c r="J634" i="6"/>
  <c r="O633" i="6"/>
  <c r="J633" i="6"/>
  <c r="O632" i="6"/>
  <c r="J632" i="6"/>
  <c r="P632" i="6" s="1"/>
  <c r="O631" i="6"/>
  <c r="P631" i="6" s="1"/>
  <c r="J631" i="6"/>
  <c r="O630" i="6"/>
  <c r="J630" i="6"/>
  <c r="P630" i="6" s="1"/>
  <c r="O629" i="6"/>
  <c r="P629" i="6" s="1"/>
  <c r="J629" i="6"/>
  <c r="O628" i="6"/>
  <c r="P628" i="6" s="1"/>
  <c r="J628" i="6"/>
  <c r="P627" i="6"/>
  <c r="O627" i="6"/>
  <c r="J627" i="6"/>
  <c r="O626" i="6"/>
  <c r="J626" i="6"/>
  <c r="O625" i="6"/>
  <c r="P625" i="6" s="1"/>
  <c r="J625" i="6"/>
  <c r="O624" i="6"/>
  <c r="J624" i="6"/>
  <c r="P624" i="6" s="1"/>
  <c r="O623" i="6"/>
  <c r="P623" i="6" s="1"/>
  <c r="J623" i="6"/>
  <c r="O622" i="6"/>
  <c r="P622" i="6" s="1"/>
  <c r="J622" i="6"/>
  <c r="P621" i="6"/>
  <c r="O621" i="6"/>
  <c r="J621" i="6"/>
  <c r="O620" i="6"/>
  <c r="J620" i="6"/>
  <c r="P620" i="6" s="1"/>
  <c r="P619" i="6"/>
  <c r="O619" i="6"/>
  <c r="J619" i="6"/>
  <c r="O618" i="6"/>
  <c r="P618" i="6" s="1"/>
  <c r="J618" i="6"/>
  <c r="O617" i="6"/>
  <c r="J617" i="6"/>
  <c r="O616" i="6"/>
  <c r="J616" i="6"/>
  <c r="P615" i="6"/>
  <c r="O615" i="6"/>
  <c r="J615" i="6"/>
  <c r="O614" i="6"/>
  <c r="P614" i="6" s="1"/>
  <c r="J614" i="6"/>
  <c r="O613" i="6"/>
  <c r="J613" i="6"/>
  <c r="O612" i="6"/>
  <c r="J612" i="6"/>
  <c r="O611" i="6"/>
  <c r="P611" i="6" s="1"/>
  <c r="J611" i="6"/>
  <c r="O610" i="6"/>
  <c r="J610" i="6"/>
  <c r="P610" i="6" s="1"/>
  <c r="P609" i="6"/>
  <c r="O609" i="6"/>
  <c r="J609" i="6"/>
  <c r="O608" i="6"/>
  <c r="P608" i="6" s="1"/>
  <c r="J608" i="6"/>
  <c r="P607" i="6"/>
  <c r="O607" i="6"/>
  <c r="J607" i="6"/>
  <c r="O606" i="6"/>
  <c r="J606" i="6"/>
  <c r="P605" i="6"/>
  <c r="O605" i="6"/>
  <c r="J605" i="6"/>
  <c r="P604" i="6"/>
  <c r="O604" i="6"/>
  <c r="J604" i="6"/>
  <c r="O603" i="6"/>
  <c r="P603" i="6" s="1"/>
  <c r="J603" i="6"/>
  <c r="O602" i="6"/>
  <c r="P602" i="6" s="1"/>
  <c r="J602" i="6"/>
  <c r="P601" i="6"/>
  <c r="O601" i="6"/>
  <c r="J601" i="6"/>
  <c r="O600" i="6"/>
  <c r="J600" i="6"/>
  <c r="P600" i="6" s="1"/>
  <c r="O599" i="6"/>
  <c r="P599" i="6" s="1"/>
  <c r="J599" i="6"/>
  <c r="O598" i="6"/>
  <c r="P598" i="6" s="1"/>
  <c r="J598" i="6"/>
  <c r="O597" i="6"/>
  <c r="P597" i="6" s="1"/>
  <c r="J597" i="6"/>
  <c r="O596" i="6"/>
  <c r="P596" i="6" s="1"/>
  <c r="J596" i="6"/>
  <c r="P595" i="6"/>
  <c r="O595" i="6"/>
  <c r="J595" i="6"/>
  <c r="O594" i="6"/>
  <c r="P594" i="6" s="1"/>
  <c r="J594" i="6"/>
  <c r="O593" i="6"/>
  <c r="P593" i="6" s="1"/>
  <c r="J593" i="6"/>
  <c r="O592" i="6"/>
  <c r="J592" i="6"/>
  <c r="O591" i="6"/>
  <c r="P591" i="6" s="1"/>
  <c r="J591" i="6"/>
  <c r="O590" i="6"/>
  <c r="P590" i="6" s="1"/>
  <c r="J590" i="6"/>
  <c r="O589" i="6"/>
  <c r="P589" i="6" s="1"/>
  <c r="J589" i="6"/>
  <c r="O588" i="6"/>
  <c r="P588" i="6" s="1"/>
  <c r="J588" i="6"/>
  <c r="P587" i="6"/>
  <c r="O587" i="6"/>
  <c r="J587" i="6"/>
  <c r="O586" i="6"/>
  <c r="J586" i="6"/>
  <c r="O585" i="6"/>
  <c r="P585" i="6" s="1"/>
  <c r="J585" i="6"/>
  <c r="O584" i="6"/>
  <c r="J584" i="6"/>
  <c r="P584" i="6" s="1"/>
  <c r="E584" i="6"/>
  <c r="O583" i="6"/>
  <c r="P583" i="6" s="1"/>
  <c r="J583" i="6"/>
  <c r="P582" i="6"/>
  <c r="O582" i="6"/>
  <c r="J582" i="6"/>
  <c r="O581" i="6"/>
  <c r="P581" i="6" s="1"/>
  <c r="J581" i="6"/>
  <c r="E581" i="6"/>
  <c r="O580" i="6"/>
  <c r="J580" i="6"/>
  <c r="E580" i="6"/>
  <c r="O579" i="6"/>
  <c r="J579" i="6"/>
  <c r="E579" i="6"/>
  <c r="O578" i="6"/>
  <c r="J578" i="6"/>
  <c r="E578" i="6"/>
  <c r="E577" i="6" s="1"/>
  <c r="O577" i="6"/>
  <c r="P577" i="6" s="1"/>
  <c r="J577" i="6"/>
  <c r="O576" i="6"/>
  <c r="P576" i="6" s="1"/>
  <c r="J576" i="6"/>
  <c r="O575" i="6"/>
  <c r="P575" i="6" s="1"/>
  <c r="J575" i="6"/>
  <c r="E575" i="6"/>
  <c r="O574" i="6"/>
  <c r="P574" i="6" s="1"/>
  <c r="J574" i="6"/>
  <c r="P573" i="6"/>
  <c r="O573" i="6"/>
  <c r="J573" i="6"/>
  <c r="P572" i="6"/>
  <c r="O572" i="6"/>
  <c r="J572" i="6"/>
  <c r="E572" i="6"/>
  <c r="P571" i="6"/>
  <c r="O571" i="6"/>
  <c r="J571" i="6"/>
  <c r="O570" i="6"/>
  <c r="P570" i="6" s="1"/>
  <c r="J570" i="6"/>
  <c r="E570" i="6"/>
  <c r="O569" i="6"/>
  <c r="P569" i="6" s="1"/>
  <c r="J569" i="6"/>
  <c r="O568" i="6"/>
  <c r="J568" i="6"/>
  <c r="P567" i="6"/>
  <c r="O567" i="6"/>
  <c r="J567" i="6"/>
  <c r="E567" i="6"/>
  <c r="O566" i="6"/>
  <c r="P566" i="6" s="1"/>
  <c r="J566" i="6"/>
  <c r="P565" i="6"/>
  <c r="O565" i="6"/>
  <c r="J565" i="6"/>
  <c r="O564" i="6"/>
  <c r="P564" i="6" s="1"/>
  <c r="J564" i="6"/>
  <c r="E564" i="6"/>
  <c r="O563" i="6"/>
  <c r="J563" i="6"/>
  <c r="E563" i="6"/>
  <c r="O562" i="6"/>
  <c r="P562" i="6" s="1"/>
  <c r="J562" i="6"/>
  <c r="O561" i="6"/>
  <c r="J561" i="6"/>
  <c r="O560" i="6"/>
  <c r="J560" i="6"/>
  <c r="P560" i="6" s="1"/>
  <c r="E560" i="6"/>
  <c r="O559" i="6"/>
  <c r="P559" i="6" s="1"/>
  <c r="J559" i="6"/>
  <c r="P558" i="6"/>
  <c r="O558" i="6"/>
  <c r="J558" i="6"/>
  <c r="E558" i="6"/>
  <c r="P557" i="6"/>
  <c r="O557" i="6"/>
  <c r="J557" i="6"/>
  <c r="O556" i="6"/>
  <c r="P556" i="6" s="1"/>
  <c r="J556" i="6"/>
  <c r="O555" i="6"/>
  <c r="J555" i="6"/>
  <c r="E555" i="6"/>
  <c r="O554" i="6"/>
  <c r="P554" i="6" s="1"/>
  <c r="J554" i="6"/>
  <c r="O553" i="6"/>
  <c r="P553" i="6" s="1"/>
  <c r="J553" i="6"/>
  <c r="P552" i="6"/>
  <c r="O552" i="6"/>
  <c r="J552" i="6"/>
  <c r="P551" i="6"/>
  <c r="O551" i="6"/>
  <c r="J551" i="6"/>
  <c r="E551" i="6"/>
  <c r="O550" i="6"/>
  <c r="P550" i="6" s="1"/>
  <c r="J550" i="6"/>
  <c r="O549" i="6"/>
  <c r="P549" i="6" s="1"/>
  <c r="J549" i="6"/>
  <c r="O548" i="6"/>
  <c r="J548" i="6"/>
  <c r="E548" i="6"/>
  <c r="O547" i="6"/>
  <c r="P547" i="6" s="1"/>
  <c r="J547" i="6"/>
  <c r="P546" i="6"/>
  <c r="O546" i="6"/>
  <c r="J546" i="6"/>
  <c r="E546" i="6"/>
  <c r="P545" i="6"/>
  <c r="O545" i="6"/>
  <c r="J545" i="6"/>
  <c r="P544" i="6"/>
  <c r="O544" i="6"/>
  <c r="J544" i="6"/>
  <c r="E544" i="6"/>
  <c r="O543" i="6"/>
  <c r="P543" i="6" s="1"/>
  <c r="J543" i="6"/>
  <c r="O542" i="6"/>
  <c r="P542" i="6" s="1"/>
  <c r="J542" i="6"/>
  <c r="O541" i="6"/>
  <c r="P541" i="6" s="1"/>
  <c r="J541" i="6"/>
  <c r="E541" i="6"/>
  <c r="O540" i="6"/>
  <c r="J540" i="6"/>
  <c r="P540" i="6" s="1"/>
  <c r="O539" i="6"/>
  <c r="J539" i="6"/>
  <c r="E539" i="6"/>
  <c r="P538" i="6"/>
  <c r="O538" i="6"/>
  <c r="J538" i="6"/>
  <c r="O537" i="6"/>
  <c r="P537" i="6" s="1"/>
  <c r="J537" i="6"/>
  <c r="E537" i="6"/>
  <c r="O536" i="6"/>
  <c r="P536" i="6" s="1"/>
  <c r="J536" i="6"/>
  <c r="P535" i="6"/>
  <c r="O535" i="6"/>
  <c r="J535" i="6"/>
  <c r="O534" i="6"/>
  <c r="J534" i="6"/>
  <c r="P534" i="6" s="1"/>
  <c r="P533" i="6"/>
  <c r="O533" i="6"/>
  <c r="J533" i="6"/>
  <c r="E533" i="6"/>
  <c r="O532" i="6"/>
  <c r="P532" i="6" s="1"/>
  <c r="J532" i="6"/>
  <c r="P531" i="6"/>
  <c r="O531" i="6"/>
  <c r="J531" i="6"/>
  <c r="E531" i="6"/>
  <c r="P530" i="6"/>
  <c r="O530" i="6"/>
  <c r="J530" i="6"/>
  <c r="P529" i="6"/>
  <c r="O529" i="6"/>
  <c r="J529" i="6"/>
  <c r="O528" i="6"/>
  <c r="J528" i="6"/>
  <c r="P528" i="6" s="1"/>
  <c r="E528" i="6"/>
  <c r="P527" i="6"/>
  <c r="O527" i="6"/>
  <c r="J527" i="6"/>
  <c r="O526" i="6"/>
  <c r="P526" i="6" s="1"/>
  <c r="J526" i="6"/>
  <c r="O525" i="6"/>
  <c r="P525" i="6" s="1"/>
  <c r="J525" i="6"/>
  <c r="O524" i="6"/>
  <c r="P524" i="6" s="1"/>
  <c r="J524" i="6"/>
  <c r="E524" i="6"/>
  <c r="P523" i="6"/>
  <c r="O523" i="6"/>
  <c r="J523" i="6"/>
  <c r="O522" i="6"/>
  <c r="J522" i="6"/>
  <c r="P522" i="6" s="1"/>
  <c r="O521" i="6"/>
  <c r="J521" i="6"/>
  <c r="E521" i="6"/>
  <c r="P520" i="6"/>
  <c r="O520" i="6"/>
  <c r="J520" i="6"/>
  <c r="O519" i="6"/>
  <c r="J519" i="6"/>
  <c r="O518" i="6"/>
  <c r="P518" i="6" s="1"/>
  <c r="J518" i="6"/>
  <c r="O517" i="6"/>
  <c r="P517" i="6" s="1"/>
  <c r="J517" i="6"/>
  <c r="E517" i="6"/>
  <c r="O516" i="6"/>
  <c r="J516" i="6"/>
  <c r="P516" i="6" s="1"/>
  <c r="O515" i="6"/>
  <c r="P515" i="6" s="1"/>
  <c r="J515" i="6"/>
  <c r="P514" i="6"/>
  <c r="O514" i="6"/>
  <c r="J514" i="6"/>
  <c r="O513" i="6"/>
  <c r="J513" i="6"/>
  <c r="E513" i="6"/>
  <c r="O512" i="6"/>
  <c r="J512" i="6"/>
  <c r="O511" i="6"/>
  <c r="P511" i="6" s="1"/>
  <c r="J511" i="6"/>
  <c r="P510" i="6"/>
  <c r="O510" i="6"/>
  <c r="J510" i="6"/>
  <c r="E510" i="6"/>
  <c r="O509" i="6"/>
  <c r="J509" i="6"/>
  <c r="P509" i="6" s="1"/>
  <c r="O508" i="6"/>
  <c r="J508" i="6"/>
  <c r="P508" i="6" s="1"/>
  <c r="E508" i="6"/>
  <c r="P507" i="6"/>
  <c r="O507" i="6"/>
  <c r="J507" i="6"/>
  <c r="O506" i="6"/>
  <c r="P506" i="6" s="1"/>
  <c r="J506" i="6"/>
  <c r="O505" i="6"/>
  <c r="P505" i="6" s="1"/>
  <c r="J505" i="6"/>
  <c r="E505" i="6"/>
  <c r="O504" i="6"/>
  <c r="J504" i="6"/>
  <c r="P504" i="6" s="1"/>
  <c r="O503" i="6"/>
  <c r="J503" i="6"/>
  <c r="E503" i="6"/>
  <c r="O502" i="6"/>
  <c r="P502" i="6" s="1"/>
  <c r="J502" i="6"/>
  <c r="O501" i="6"/>
  <c r="P501" i="6" s="1"/>
  <c r="J501" i="6"/>
  <c r="E501" i="6"/>
  <c r="O500" i="6"/>
  <c r="P500" i="6" s="1"/>
  <c r="J500" i="6"/>
  <c r="P499" i="6"/>
  <c r="O499" i="6"/>
  <c r="J499" i="6"/>
  <c r="O498" i="6"/>
  <c r="J498" i="6"/>
  <c r="P498" i="6" s="1"/>
  <c r="E498" i="6"/>
  <c r="O497" i="6"/>
  <c r="J497" i="6"/>
  <c r="P496" i="6"/>
  <c r="O496" i="6"/>
  <c r="J496" i="6"/>
  <c r="O495" i="6"/>
  <c r="J495" i="6"/>
  <c r="E495" i="6"/>
  <c r="O494" i="6"/>
  <c r="P494" i="6" s="1"/>
  <c r="J494" i="6"/>
  <c r="P493" i="6"/>
  <c r="O493" i="6"/>
  <c r="J493" i="6"/>
  <c r="E493" i="6"/>
  <c r="O492" i="6"/>
  <c r="J492" i="6"/>
  <c r="O491" i="6"/>
  <c r="J491" i="6"/>
  <c r="P491" i="6" s="1"/>
  <c r="P490" i="6"/>
  <c r="O490" i="6"/>
  <c r="J490" i="6"/>
  <c r="E490" i="6"/>
  <c r="O489" i="6"/>
  <c r="P489" i="6" s="1"/>
  <c r="J489" i="6"/>
  <c r="O488" i="6"/>
  <c r="P488" i="6" s="1"/>
  <c r="J488" i="6"/>
  <c r="P487" i="6"/>
  <c r="O487" i="6"/>
  <c r="J487" i="6"/>
  <c r="O486" i="6"/>
  <c r="J486" i="6"/>
  <c r="P486" i="6" s="1"/>
  <c r="E486" i="6"/>
  <c r="O485" i="6"/>
  <c r="P485" i="6" s="1"/>
  <c r="J485" i="6"/>
  <c r="O484" i="6"/>
  <c r="P484" i="6" s="1"/>
  <c r="J484" i="6"/>
  <c r="E484" i="6"/>
  <c r="P483" i="6"/>
  <c r="O483" i="6"/>
  <c r="J483" i="6"/>
  <c r="P482" i="6"/>
  <c r="O482" i="6"/>
  <c r="J482" i="6"/>
  <c r="P481" i="6"/>
  <c r="O481" i="6"/>
  <c r="J481" i="6"/>
  <c r="E481" i="6"/>
  <c r="O480" i="6"/>
  <c r="P480" i="6" s="1"/>
  <c r="J480" i="6"/>
  <c r="O479" i="6"/>
  <c r="P479" i="6" s="1"/>
  <c r="J479" i="6"/>
  <c r="O478" i="6"/>
  <c r="P478" i="6" s="1"/>
  <c r="J478" i="6"/>
  <c r="E478" i="6"/>
  <c r="O477" i="6"/>
  <c r="P477" i="6" s="1"/>
  <c r="J477" i="6"/>
  <c r="P476" i="6"/>
  <c r="O476" i="6"/>
  <c r="J476" i="6"/>
  <c r="P475" i="6"/>
  <c r="O475" i="6"/>
  <c r="J475" i="6"/>
  <c r="E475" i="6"/>
  <c r="O474" i="6"/>
  <c r="J474" i="6"/>
  <c r="O473" i="6"/>
  <c r="P473" i="6" s="1"/>
  <c r="J473" i="6"/>
  <c r="P472" i="6"/>
  <c r="O472" i="6"/>
  <c r="J472" i="6"/>
  <c r="E472" i="6"/>
  <c r="O471" i="6"/>
  <c r="P471" i="6" s="1"/>
  <c r="J471" i="6"/>
  <c r="O470" i="6"/>
  <c r="P470" i="6" s="1"/>
  <c r="J470" i="6"/>
  <c r="P469" i="6"/>
  <c r="O469" i="6"/>
  <c r="J469" i="6"/>
  <c r="E469" i="6"/>
  <c r="O468" i="6"/>
  <c r="P468" i="6" s="1"/>
  <c r="J468" i="6"/>
  <c r="P467" i="6"/>
  <c r="O467" i="6"/>
  <c r="J467" i="6"/>
  <c r="O466" i="6"/>
  <c r="P466" i="6" s="1"/>
  <c r="J466" i="6"/>
  <c r="E466" i="6"/>
  <c r="O465" i="6"/>
  <c r="P465" i="6" s="1"/>
  <c r="J465" i="6"/>
  <c r="P464" i="6"/>
  <c r="O464" i="6"/>
  <c r="J464" i="6"/>
  <c r="E464" i="6"/>
  <c r="O463" i="6"/>
  <c r="P463" i="6" s="1"/>
  <c r="J463" i="6"/>
  <c r="O462" i="6"/>
  <c r="J462" i="6"/>
  <c r="E462" i="6"/>
  <c r="P461" i="6"/>
  <c r="O461" i="6"/>
  <c r="J461" i="6"/>
  <c r="O460" i="6"/>
  <c r="J460" i="6"/>
  <c r="P460" i="6" s="1"/>
  <c r="O459" i="6"/>
  <c r="J459" i="6"/>
  <c r="E459" i="6"/>
  <c r="P458" i="6"/>
  <c r="O458" i="6"/>
  <c r="J458" i="6"/>
  <c r="O457" i="6"/>
  <c r="P457" i="6" s="1"/>
  <c r="J457" i="6"/>
  <c r="O456" i="6"/>
  <c r="J456" i="6"/>
  <c r="E456" i="6"/>
  <c r="P455" i="6"/>
  <c r="O455" i="6"/>
  <c r="J455" i="6"/>
  <c r="P454" i="6"/>
  <c r="O454" i="6"/>
  <c r="J454" i="6"/>
  <c r="E454" i="6"/>
  <c r="O453" i="6"/>
  <c r="J453" i="6"/>
  <c r="P453" i="6" s="1"/>
  <c r="P452" i="6"/>
  <c r="O452" i="6"/>
  <c r="J452" i="6"/>
  <c r="O451" i="6"/>
  <c r="P451" i="6" s="1"/>
  <c r="J451" i="6"/>
  <c r="O450" i="6"/>
  <c r="J450" i="6"/>
  <c r="E450" i="6"/>
  <c r="O449" i="6"/>
  <c r="P449" i="6" s="1"/>
  <c r="J449" i="6"/>
  <c r="P448" i="6"/>
  <c r="O448" i="6"/>
  <c r="J448" i="6"/>
  <c r="E448" i="6"/>
  <c r="O447" i="6"/>
  <c r="P447" i="6" s="1"/>
  <c r="J447" i="6"/>
  <c r="P446" i="6"/>
  <c r="O446" i="6"/>
  <c r="J446" i="6"/>
  <c r="E446" i="6"/>
  <c r="P445" i="6"/>
  <c r="O445" i="6"/>
  <c r="J445" i="6"/>
  <c r="P444" i="6"/>
  <c r="O444" i="6"/>
  <c r="J444" i="6"/>
  <c r="E444" i="6"/>
  <c r="O443" i="6"/>
  <c r="P443" i="6" s="1"/>
  <c r="J443" i="6"/>
  <c r="O442" i="6"/>
  <c r="P442" i="6" s="1"/>
  <c r="J442" i="6"/>
  <c r="O441" i="6"/>
  <c r="P441" i="6" s="1"/>
  <c r="J441" i="6"/>
  <c r="E441" i="6"/>
  <c r="O440" i="6"/>
  <c r="P440" i="6" s="1"/>
  <c r="J440" i="6"/>
  <c r="P439" i="6"/>
  <c r="O439" i="6"/>
  <c r="J439" i="6"/>
  <c r="O438" i="6"/>
  <c r="J438" i="6"/>
  <c r="P438" i="6" s="1"/>
  <c r="E438" i="6"/>
  <c r="O437" i="6"/>
  <c r="P437" i="6" s="1"/>
  <c r="J437" i="6"/>
  <c r="O436" i="6"/>
  <c r="P436" i="6" s="1"/>
  <c r="J436" i="6"/>
  <c r="E436" i="6"/>
  <c r="P435" i="6"/>
  <c r="O435" i="6"/>
  <c r="J435" i="6"/>
  <c r="O434" i="6"/>
  <c r="P434" i="6" s="1"/>
  <c r="J434" i="6"/>
  <c r="E434" i="6"/>
  <c r="O433" i="6"/>
  <c r="J433" i="6"/>
  <c r="P433" i="6" s="1"/>
  <c r="O432" i="6"/>
  <c r="P432" i="6" s="1"/>
  <c r="J432" i="6"/>
  <c r="O431" i="6"/>
  <c r="J431" i="6"/>
  <c r="E431" i="6"/>
  <c r="O430" i="6"/>
  <c r="P430" i="6" s="1"/>
  <c r="J430" i="6"/>
  <c r="P429" i="6"/>
  <c r="O429" i="6"/>
  <c r="J429" i="6"/>
  <c r="O428" i="6"/>
  <c r="P428" i="6" s="1"/>
  <c r="J428" i="6"/>
  <c r="P427" i="6"/>
  <c r="O427" i="6"/>
  <c r="J427" i="6"/>
  <c r="O426" i="6"/>
  <c r="J426" i="6"/>
  <c r="O425" i="6"/>
  <c r="P425" i="6" s="1"/>
  <c r="J425" i="6"/>
  <c r="O424" i="6"/>
  <c r="J424" i="6"/>
  <c r="P424" i="6" s="1"/>
  <c r="P423" i="6"/>
  <c r="O423" i="6"/>
  <c r="J423" i="6"/>
  <c r="O422" i="6"/>
  <c r="P422" i="6" s="1"/>
  <c r="J422" i="6"/>
  <c r="P421" i="6"/>
  <c r="O421" i="6"/>
  <c r="J421" i="6"/>
  <c r="O420" i="6"/>
  <c r="J420" i="6"/>
  <c r="P420" i="6" s="1"/>
  <c r="O419" i="6"/>
  <c r="P419" i="6" s="1"/>
  <c r="J419" i="6"/>
  <c r="O418" i="6"/>
  <c r="P418" i="6" s="1"/>
  <c r="J418" i="6"/>
  <c r="O417" i="6"/>
  <c r="J417" i="6"/>
  <c r="O416" i="6"/>
  <c r="P416" i="6" s="1"/>
  <c r="J416" i="6"/>
  <c r="P415" i="6"/>
  <c r="O415" i="6"/>
  <c r="J415" i="6"/>
  <c r="O414" i="6"/>
  <c r="P414" i="6" s="1"/>
  <c r="J414" i="6"/>
  <c r="O413" i="6"/>
  <c r="J413" i="6"/>
  <c r="O412" i="6"/>
  <c r="J412" i="6"/>
  <c r="P412" i="6" s="1"/>
  <c r="P411" i="6"/>
  <c r="O411" i="6"/>
  <c r="J411" i="6"/>
  <c r="O410" i="6"/>
  <c r="J410" i="6"/>
  <c r="P410" i="6" s="1"/>
  <c r="O409" i="6"/>
  <c r="P409" i="6" s="1"/>
  <c r="J409" i="6"/>
  <c r="O408" i="6"/>
  <c r="P408" i="6" s="1"/>
  <c r="J408" i="6"/>
  <c r="P407" i="6"/>
  <c r="O407" i="6"/>
  <c r="J407" i="6"/>
  <c r="O406" i="6"/>
  <c r="P406" i="6" s="1"/>
  <c r="J406" i="6"/>
  <c r="O405" i="6"/>
  <c r="J405" i="6"/>
  <c r="P405" i="6" s="1"/>
  <c r="O404" i="6"/>
  <c r="J404" i="6"/>
  <c r="P404" i="6" s="1"/>
  <c r="O403" i="6"/>
  <c r="J403" i="6"/>
  <c r="P403" i="6" s="1"/>
  <c r="O402" i="6"/>
  <c r="P402" i="6" s="1"/>
  <c r="J402" i="6"/>
  <c r="P401" i="6"/>
  <c r="O401" i="6"/>
  <c r="J401" i="6"/>
  <c r="O400" i="6"/>
  <c r="J400" i="6"/>
  <c r="P400" i="6" s="1"/>
  <c r="O399" i="6"/>
  <c r="P399" i="6" s="1"/>
  <c r="J399" i="6"/>
  <c r="O398" i="6"/>
  <c r="J398" i="6"/>
  <c r="P398" i="6" s="1"/>
  <c r="O397" i="6"/>
  <c r="J397" i="6"/>
  <c r="O396" i="6"/>
  <c r="P396" i="6" s="1"/>
  <c r="J396" i="6"/>
  <c r="P395" i="6"/>
  <c r="O395" i="6"/>
  <c r="J395" i="6"/>
  <c r="O394" i="6"/>
  <c r="P394" i="6" s="1"/>
  <c r="J394" i="6"/>
  <c r="O393" i="6"/>
  <c r="P393" i="6" s="1"/>
  <c r="J393" i="6"/>
  <c r="O392" i="6"/>
  <c r="P392" i="6" s="1"/>
  <c r="J392" i="6"/>
  <c r="O391" i="6"/>
  <c r="P391" i="6" s="1"/>
  <c r="J391" i="6"/>
  <c r="O390" i="6"/>
  <c r="J390" i="6"/>
  <c r="O389" i="6"/>
  <c r="J389" i="6"/>
  <c r="O388" i="6"/>
  <c r="P388" i="6" s="1"/>
  <c r="J388" i="6"/>
  <c r="P387" i="6"/>
  <c r="O387" i="6"/>
  <c r="J387" i="6"/>
  <c r="O386" i="6"/>
  <c r="J386" i="6"/>
  <c r="O385" i="6"/>
  <c r="P385" i="6" s="1"/>
  <c r="J385" i="6"/>
  <c r="O384" i="6"/>
  <c r="J384" i="6"/>
  <c r="P384" i="6" s="1"/>
  <c r="O383" i="6"/>
  <c r="J383" i="6"/>
  <c r="O382" i="6"/>
  <c r="P382" i="6" s="1"/>
  <c r="J382" i="6"/>
  <c r="P381" i="6"/>
  <c r="O381" i="6"/>
  <c r="J381" i="6"/>
  <c r="O380" i="6"/>
  <c r="J380" i="6"/>
  <c r="P380" i="6" s="1"/>
  <c r="O379" i="6"/>
  <c r="J379" i="6"/>
  <c r="P379" i="6" s="1"/>
  <c r="P378" i="6"/>
  <c r="O378" i="6"/>
  <c r="J378" i="6"/>
  <c r="O377" i="6"/>
  <c r="J377" i="6"/>
  <c r="O376" i="6"/>
  <c r="J376" i="6"/>
  <c r="P376" i="6" s="1"/>
  <c r="P375" i="6"/>
  <c r="O375" i="6"/>
  <c r="J375" i="6"/>
  <c r="O374" i="6"/>
  <c r="P374" i="6" s="1"/>
  <c r="J374" i="6"/>
  <c r="O373" i="6"/>
  <c r="J373" i="6"/>
  <c r="O372" i="6"/>
  <c r="P372" i="6" s="1"/>
  <c r="J372" i="6"/>
  <c r="P371" i="6"/>
  <c r="O371" i="6"/>
  <c r="J371" i="6"/>
  <c r="P370" i="6"/>
  <c r="O370" i="6"/>
  <c r="J370" i="6"/>
  <c r="O369" i="6"/>
  <c r="P369" i="6" s="1"/>
  <c r="J369" i="6"/>
  <c r="O368" i="6"/>
  <c r="P368" i="6" s="1"/>
  <c r="J368" i="6"/>
  <c r="P367" i="6"/>
  <c r="O367" i="6"/>
  <c r="J367" i="6"/>
  <c r="O366" i="6"/>
  <c r="J366" i="6"/>
  <c r="O365" i="6"/>
  <c r="P365" i="6" s="1"/>
  <c r="J365" i="6"/>
  <c r="P364" i="6"/>
  <c r="O364" i="6"/>
  <c r="J364" i="6"/>
  <c r="P363" i="6"/>
  <c r="O363" i="6"/>
  <c r="J363" i="6"/>
  <c r="O362" i="6"/>
  <c r="P362" i="6" s="1"/>
  <c r="J362" i="6"/>
  <c r="P361" i="6"/>
  <c r="O361" i="6"/>
  <c r="J361" i="6"/>
  <c r="O360" i="6"/>
  <c r="J360" i="6"/>
  <c r="P360" i="6" s="1"/>
  <c r="O359" i="6"/>
  <c r="J359" i="6"/>
  <c r="O358" i="6"/>
  <c r="P358" i="6" s="1"/>
  <c r="J358" i="6"/>
  <c r="O357" i="6"/>
  <c r="P357" i="6" s="1"/>
  <c r="J357" i="6"/>
  <c r="O356" i="6"/>
  <c r="P356" i="6" s="1"/>
  <c r="J356" i="6"/>
  <c r="P355" i="6"/>
  <c r="O355" i="6"/>
  <c r="J355" i="6"/>
  <c r="O354" i="6"/>
  <c r="P354" i="6" s="1"/>
  <c r="J354" i="6"/>
  <c r="O353" i="6"/>
  <c r="J353" i="6"/>
  <c r="P352" i="6"/>
  <c r="O352" i="6"/>
  <c r="J352" i="6"/>
  <c r="O351" i="6"/>
  <c r="P351" i="6" s="1"/>
  <c r="J351" i="6"/>
  <c r="O350" i="6"/>
  <c r="P350" i="6" s="1"/>
  <c r="J350" i="6"/>
  <c r="O349" i="6"/>
  <c r="P349" i="6" s="1"/>
  <c r="J349" i="6"/>
  <c r="O348" i="6"/>
  <c r="P348" i="6" s="1"/>
  <c r="J348" i="6"/>
  <c r="P347" i="6"/>
  <c r="O347" i="6"/>
  <c r="J347" i="6"/>
  <c r="O346" i="6"/>
  <c r="P346" i="6" s="1"/>
  <c r="J346" i="6"/>
  <c r="P345" i="6"/>
  <c r="O345" i="6"/>
  <c r="J345" i="6"/>
  <c r="O344" i="6"/>
  <c r="J344" i="6"/>
  <c r="P344" i="6" s="1"/>
  <c r="O343" i="6"/>
  <c r="J343" i="6"/>
  <c r="P343" i="6" s="1"/>
  <c r="P342" i="6"/>
  <c r="O342" i="6"/>
  <c r="J342" i="6"/>
  <c r="P341" i="6"/>
  <c r="O341" i="6"/>
  <c r="J341" i="6"/>
  <c r="O340" i="6"/>
  <c r="J340" i="6"/>
  <c r="P340" i="6" s="1"/>
  <c r="O339" i="6"/>
  <c r="J339" i="6"/>
  <c r="O338" i="6"/>
  <c r="P338" i="6" s="1"/>
  <c r="J338" i="6"/>
  <c r="O337" i="6"/>
  <c r="P337" i="6" s="1"/>
  <c r="J337" i="6"/>
  <c r="O336" i="6"/>
  <c r="P336" i="6" s="1"/>
  <c r="J336" i="6"/>
  <c r="P335" i="6"/>
  <c r="O335" i="6"/>
  <c r="J335" i="6"/>
  <c r="O334" i="6"/>
  <c r="P334" i="6" s="1"/>
  <c r="J334" i="6"/>
  <c r="O333" i="6"/>
  <c r="J333" i="6"/>
  <c r="O332" i="6"/>
  <c r="J332" i="6"/>
  <c r="P332" i="6" s="1"/>
  <c r="O331" i="6"/>
  <c r="P331" i="6" s="1"/>
  <c r="J331" i="6"/>
  <c r="O330" i="6"/>
  <c r="J330" i="6"/>
  <c r="P330" i="6" s="1"/>
  <c r="P329" i="6"/>
  <c r="O329" i="6"/>
  <c r="J329" i="6"/>
  <c r="O328" i="6"/>
  <c r="P328" i="6" s="1"/>
  <c r="J328" i="6"/>
  <c r="P327" i="6"/>
  <c r="O327" i="6"/>
  <c r="J327" i="6"/>
  <c r="O326" i="6"/>
  <c r="P326" i="6" s="1"/>
  <c r="J326" i="6"/>
  <c r="O325" i="6"/>
  <c r="J325" i="6"/>
  <c r="P325" i="6" s="1"/>
  <c r="O324" i="6"/>
  <c r="J324" i="6"/>
  <c r="P324" i="6" s="1"/>
  <c r="O323" i="6"/>
  <c r="J323" i="6"/>
  <c r="P323" i="6" s="1"/>
  <c r="O322" i="6"/>
  <c r="P322" i="6" s="1"/>
  <c r="J322" i="6"/>
  <c r="P321" i="6"/>
  <c r="O321" i="6"/>
  <c r="J321" i="6"/>
  <c r="O320" i="6"/>
  <c r="J320" i="6"/>
  <c r="P320" i="6" s="1"/>
  <c r="O319" i="6"/>
  <c r="P319" i="6" s="1"/>
  <c r="J319" i="6"/>
  <c r="O318" i="6"/>
  <c r="J318" i="6"/>
  <c r="P318" i="6" s="1"/>
  <c r="O317" i="6"/>
  <c r="P317" i="6" s="1"/>
  <c r="J317" i="6"/>
  <c r="O316" i="6"/>
  <c r="P316" i="6" s="1"/>
  <c r="J316" i="6"/>
  <c r="P315" i="6"/>
  <c r="O315" i="6"/>
  <c r="J315" i="6"/>
  <c r="O314" i="6"/>
  <c r="P314" i="6" s="1"/>
  <c r="J314" i="6"/>
  <c r="O313" i="6"/>
  <c r="P313" i="6" s="1"/>
  <c r="J313" i="6"/>
  <c r="O312" i="6"/>
  <c r="P312" i="6" s="1"/>
  <c r="J312" i="6"/>
  <c r="O311" i="6"/>
  <c r="P311" i="6" s="1"/>
  <c r="J311" i="6"/>
  <c r="O310" i="6"/>
  <c r="P310" i="6" s="1"/>
  <c r="J310" i="6"/>
  <c r="O309" i="6"/>
  <c r="P309" i="6" s="1"/>
  <c r="J309" i="6"/>
  <c r="O308" i="6"/>
  <c r="P308" i="6" s="1"/>
  <c r="J308" i="6"/>
  <c r="P307" i="6"/>
  <c r="O307" i="6"/>
  <c r="J307" i="6"/>
  <c r="O306" i="6"/>
  <c r="P306" i="6" s="1"/>
  <c r="J306" i="6"/>
  <c r="P305" i="6"/>
  <c r="O305" i="6"/>
  <c r="J305" i="6"/>
  <c r="O304" i="6"/>
  <c r="J304" i="6"/>
  <c r="P304" i="6" s="1"/>
  <c r="O303" i="6"/>
  <c r="J303" i="6"/>
  <c r="P302" i="6"/>
  <c r="O302" i="6"/>
  <c r="J302" i="6"/>
  <c r="P301" i="6"/>
  <c r="O301" i="6"/>
  <c r="J301" i="6"/>
  <c r="O300" i="6"/>
  <c r="J300" i="6"/>
  <c r="P300" i="6" s="1"/>
  <c r="O299" i="6"/>
  <c r="P299" i="6" s="1"/>
  <c r="J299" i="6"/>
  <c r="O298" i="6"/>
  <c r="P298" i="6" s="1"/>
  <c r="J298" i="6"/>
  <c r="O297" i="6"/>
  <c r="J297" i="6"/>
  <c r="O296" i="6"/>
  <c r="J296" i="6"/>
  <c r="P296" i="6" s="1"/>
  <c r="P295" i="6"/>
  <c r="O295" i="6"/>
  <c r="J295" i="6"/>
  <c r="O294" i="6"/>
  <c r="P294" i="6" s="1"/>
  <c r="J294" i="6"/>
  <c r="O293" i="6"/>
  <c r="P293" i="6" s="1"/>
  <c r="J293" i="6"/>
  <c r="O292" i="6"/>
  <c r="J292" i="6"/>
  <c r="O291" i="6"/>
  <c r="P291" i="6" s="1"/>
  <c r="J291" i="6"/>
  <c r="P290" i="6"/>
  <c r="O290" i="6"/>
  <c r="J290" i="6"/>
  <c r="O289" i="6"/>
  <c r="P289" i="6" s="1"/>
  <c r="J289" i="6"/>
  <c r="O288" i="6"/>
  <c r="P288" i="6" s="1"/>
  <c r="J288" i="6"/>
  <c r="P287" i="6"/>
  <c r="O287" i="6"/>
  <c r="J287" i="6"/>
  <c r="O286" i="6"/>
  <c r="J286" i="6"/>
  <c r="P285" i="6"/>
  <c r="O285" i="6"/>
  <c r="J285" i="6"/>
  <c r="O284" i="6"/>
  <c r="J284" i="6"/>
  <c r="P284" i="6" s="1"/>
  <c r="P283" i="6"/>
  <c r="O283" i="6"/>
  <c r="J283" i="6"/>
  <c r="O282" i="6"/>
  <c r="P282" i="6" s="1"/>
  <c r="J282" i="6"/>
  <c r="P281" i="6"/>
  <c r="O281" i="6"/>
  <c r="J281" i="6"/>
  <c r="O280" i="6"/>
  <c r="J280" i="6"/>
  <c r="P280" i="6" s="1"/>
  <c r="O279" i="6"/>
  <c r="P279" i="6" s="1"/>
  <c r="J279" i="6"/>
  <c r="O278" i="6"/>
  <c r="P278" i="6" s="1"/>
  <c r="J278" i="6"/>
  <c r="O277" i="6"/>
  <c r="P277" i="6" s="1"/>
  <c r="J277" i="6"/>
  <c r="O276" i="6"/>
  <c r="P276" i="6" s="1"/>
  <c r="J276" i="6"/>
  <c r="P275" i="6"/>
  <c r="O275" i="6"/>
  <c r="J275" i="6"/>
  <c r="O274" i="6"/>
  <c r="P274" i="6" s="1"/>
  <c r="J274" i="6"/>
  <c r="O273" i="6"/>
  <c r="J273" i="6"/>
  <c r="O272" i="6"/>
  <c r="P272" i="6" s="1"/>
  <c r="J272" i="6"/>
  <c r="O271" i="6"/>
  <c r="P271" i="6" s="1"/>
  <c r="J271" i="6"/>
  <c r="O270" i="6"/>
  <c r="P270" i="6" s="1"/>
  <c r="J270" i="6"/>
  <c r="O269" i="6"/>
  <c r="P269" i="6" s="1"/>
  <c r="J269" i="6"/>
  <c r="O268" i="6"/>
  <c r="P268" i="6" s="1"/>
  <c r="J268" i="6"/>
  <c r="P267" i="6"/>
  <c r="O267" i="6"/>
  <c r="J267" i="6"/>
  <c r="O266" i="6"/>
  <c r="P266" i="6" s="1"/>
  <c r="J266" i="6"/>
  <c r="O265" i="6"/>
  <c r="P265" i="6" s="1"/>
  <c r="J265" i="6"/>
  <c r="O264" i="6"/>
  <c r="J264" i="6"/>
  <c r="P264" i="6" s="1"/>
  <c r="O263" i="6"/>
  <c r="P263" i="6" s="1"/>
  <c r="J263" i="6"/>
  <c r="P262" i="6"/>
  <c r="O262" i="6"/>
  <c r="J262" i="6"/>
  <c r="P261" i="6"/>
  <c r="O261" i="6"/>
  <c r="J261" i="6"/>
  <c r="O260" i="6"/>
  <c r="J260" i="6"/>
  <c r="P260" i="6" s="1"/>
  <c r="O259" i="6"/>
  <c r="J259" i="6"/>
  <c r="O258" i="6"/>
  <c r="P258" i="6" s="1"/>
  <c r="J258" i="6"/>
  <c r="O257" i="6"/>
  <c r="J257" i="6"/>
  <c r="O256" i="6"/>
  <c r="P256" i="6" s="1"/>
  <c r="J256" i="6"/>
  <c r="P255" i="6"/>
  <c r="O255" i="6"/>
  <c r="J255" i="6"/>
  <c r="O254" i="6"/>
  <c r="P254" i="6" s="1"/>
  <c r="J254" i="6"/>
  <c r="O253" i="6"/>
  <c r="J253" i="6"/>
  <c r="O252" i="6"/>
  <c r="J252" i="6"/>
  <c r="P252" i="6" s="1"/>
  <c r="O251" i="6"/>
  <c r="P251" i="6" s="1"/>
  <c r="J251" i="6"/>
  <c r="O250" i="6"/>
  <c r="J250" i="6"/>
  <c r="P250" i="6" s="1"/>
  <c r="O249" i="6"/>
  <c r="P249" i="6" s="1"/>
  <c r="J249" i="6"/>
  <c r="O248" i="6"/>
  <c r="P248" i="6" s="1"/>
  <c r="J248" i="6"/>
  <c r="P247" i="6"/>
  <c r="O247" i="6"/>
  <c r="J247" i="6"/>
  <c r="O246" i="6"/>
  <c r="P246" i="6" s="1"/>
  <c r="J246" i="6"/>
  <c r="O245" i="6"/>
  <c r="J245" i="6"/>
  <c r="P245" i="6" s="1"/>
  <c r="O244" i="6"/>
  <c r="J244" i="6"/>
  <c r="P244" i="6" s="1"/>
  <c r="P243" i="6"/>
  <c r="O243" i="6"/>
  <c r="J243" i="6"/>
  <c r="O242" i="6"/>
  <c r="P242" i="6" s="1"/>
  <c r="J242" i="6"/>
  <c r="P241" i="6"/>
  <c r="O241" i="6"/>
  <c r="J241" i="6"/>
  <c r="O240" i="6"/>
  <c r="J240" i="6"/>
  <c r="P240" i="6" s="1"/>
  <c r="O239" i="6"/>
  <c r="P239" i="6" s="1"/>
  <c r="J239" i="6"/>
  <c r="O238" i="6"/>
  <c r="J238" i="6"/>
  <c r="P238" i="6" s="1"/>
  <c r="O237" i="6"/>
  <c r="J237" i="6"/>
  <c r="P236" i="6"/>
  <c r="O236" i="6"/>
  <c r="J236" i="6"/>
  <c r="P235" i="6"/>
  <c r="O235" i="6"/>
  <c r="J235" i="6"/>
  <c r="O234" i="6"/>
  <c r="P234" i="6" s="1"/>
  <c r="J234" i="6"/>
  <c r="O233" i="6"/>
  <c r="J233" i="6"/>
  <c r="O232" i="6"/>
  <c r="P232" i="6" s="1"/>
  <c r="J232" i="6"/>
  <c r="O231" i="6"/>
  <c r="P231" i="6" s="1"/>
  <c r="J231" i="6"/>
  <c r="O230" i="6"/>
  <c r="P230" i="6" s="1"/>
  <c r="J230" i="6"/>
  <c r="O229" i="6"/>
  <c r="J229" i="6"/>
  <c r="O228" i="6"/>
  <c r="P228" i="6" s="1"/>
  <c r="J228" i="6"/>
  <c r="P227" i="6"/>
  <c r="O227" i="6"/>
  <c r="J227" i="6"/>
  <c r="O226" i="6"/>
  <c r="P226" i="6" s="1"/>
  <c r="J226" i="6"/>
  <c r="O225" i="6"/>
  <c r="P225" i="6" s="1"/>
  <c r="J225" i="6"/>
  <c r="O224" i="6"/>
  <c r="J224" i="6"/>
  <c r="P224" i="6" s="1"/>
  <c r="O223" i="6"/>
  <c r="J223" i="6"/>
  <c r="P222" i="6"/>
  <c r="O222" i="6"/>
  <c r="J222" i="6"/>
  <c r="P221" i="6"/>
  <c r="O221" i="6"/>
  <c r="J221" i="6"/>
  <c r="O220" i="6"/>
  <c r="J220" i="6"/>
  <c r="P220" i="6" s="1"/>
  <c r="O219" i="6"/>
  <c r="P219" i="6" s="1"/>
  <c r="J219" i="6"/>
  <c r="O218" i="6"/>
  <c r="P218" i="6" s="1"/>
  <c r="J218" i="6"/>
  <c r="O217" i="6"/>
  <c r="J217" i="6"/>
  <c r="O216" i="6"/>
  <c r="J216" i="6"/>
  <c r="P216" i="6" s="1"/>
  <c r="P215" i="6"/>
  <c r="O215" i="6"/>
  <c r="J215" i="6"/>
  <c r="O214" i="6"/>
  <c r="P214" i="6" s="1"/>
  <c r="J214" i="6"/>
  <c r="O213" i="6"/>
  <c r="J213" i="6"/>
  <c r="O212" i="6"/>
  <c r="P212" i="6" s="1"/>
  <c r="J212" i="6"/>
  <c r="P211" i="6"/>
  <c r="O211" i="6"/>
  <c r="J211" i="6"/>
  <c r="P210" i="6"/>
  <c r="O210" i="6"/>
  <c r="J210" i="6"/>
  <c r="O209" i="6"/>
  <c r="P209" i="6" s="1"/>
  <c r="J209" i="6"/>
  <c r="O208" i="6"/>
  <c r="P208" i="6" s="1"/>
  <c r="J208" i="6"/>
  <c r="P207" i="6"/>
  <c r="O207" i="6"/>
  <c r="J207" i="6"/>
  <c r="O206" i="6"/>
  <c r="J206" i="6"/>
  <c r="O205" i="6"/>
  <c r="J205" i="6"/>
  <c r="P204" i="6"/>
  <c r="O204" i="6"/>
  <c r="J204" i="6"/>
  <c r="P203" i="6"/>
  <c r="O203" i="6"/>
  <c r="J203" i="6"/>
  <c r="O202" i="6"/>
  <c r="P202" i="6" s="1"/>
  <c r="J202" i="6"/>
  <c r="P201" i="6"/>
  <c r="O201" i="6"/>
  <c r="J201" i="6"/>
  <c r="O200" i="6"/>
  <c r="J200" i="6"/>
  <c r="P200" i="6" s="1"/>
  <c r="O199" i="6"/>
  <c r="P199" i="6" s="1"/>
  <c r="J199" i="6"/>
  <c r="O198" i="6"/>
  <c r="J198" i="6"/>
  <c r="O197" i="6"/>
  <c r="J197" i="6"/>
  <c r="O196" i="6"/>
  <c r="P196" i="6" s="1"/>
  <c r="J196" i="6"/>
  <c r="P195" i="6"/>
  <c r="O195" i="6"/>
  <c r="J195" i="6"/>
  <c r="O194" i="6"/>
  <c r="P194" i="6" s="1"/>
  <c r="J194" i="6"/>
  <c r="O193" i="6"/>
  <c r="P193" i="6" s="1"/>
  <c r="J193" i="6"/>
  <c r="P192" i="6"/>
  <c r="O192" i="6"/>
  <c r="J192" i="6"/>
  <c r="P191" i="6"/>
  <c r="O191" i="6"/>
  <c r="J191" i="6"/>
  <c r="O190" i="6"/>
  <c r="J190" i="6"/>
  <c r="O189" i="6"/>
  <c r="J189" i="6"/>
  <c r="O188" i="6"/>
  <c r="P188" i="6" s="1"/>
  <c r="J188" i="6"/>
  <c r="P187" i="6"/>
  <c r="O187" i="6"/>
  <c r="J187" i="6"/>
  <c r="O186" i="6"/>
  <c r="P186" i="6" s="1"/>
  <c r="J186" i="6"/>
  <c r="P185" i="6"/>
  <c r="O185" i="6"/>
  <c r="J185" i="6"/>
  <c r="P184" i="6"/>
  <c r="O184" i="6"/>
  <c r="J184" i="6"/>
  <c r="O183" i="6"/>
  <c r="J183" i="6"/>
  <c r="O182" i="6"/>
  <c r="P182" i="6" s="1"/>
  <c r="J182" i="6"/>
  <c r="P181" i="6"/>
  <c r="O181" i="6"/>
  <c r="J181" i="6"/>
  <c r="O180" i="6"/>
  <c r="J180" i="6"/>
  <c r="P180" i="6" s="1"/>
  <c r="O179" i="6"/>
  <c r="J179" i="6"/>
  <c r="P178" i="6"/>
  <c r="O178" i="6"/>
  <c r="J178" i="6"/>
  <c r="O177" i="6"/>
  <c r="J177" i="6"/>
  <c r="P176" i="6"/>
  <c r="O176" i="6"/>
  <c r="J176" i="6"/>
  <c r="P175" i="6"/>
  <c r="O175" i="6"/>
  <c r="J175" i="6"/>
  <c r="O174" i="6"/>
  <c r="P174" i="6" s="1"/>
  <c r="J174" i="6"/>
  <c r="O173" i="6"/>
  <c r="J173" i="6"/>
  <c r="O172" i="6"/>
  <c r="J172" i="6"/>
  <c r="P172" i="6" s="1"/>
  <c r="O171" i="6"/>
  <c r="P171" i="6" s="1"/>
  <c r="J171" i="6"/>
  <c r="P170" i="6"/>
  <c r="O170" i="6"/>
  <c r="J170" i="6"/>
  <c r="O169" i="6"/>
  <c r="P169" i="6" s="1"/>
  <c r="J169" i="6"/>
  <c r="O168" i="6"/>
  <c r="P168" i="6" s="1"/>
  <c r="J168" i="6"/>
  <c r="P167" i="6"/>
  <c r="O167" i="6"/>
  <c r="J167" i="6"/>
  <c r="O166" i="6"/>
  <c r="P166" i="6" s="1"/>
  <c r="J166" i="6"/>
  <c r="O165" i="6"/>
  <c r="J165" i="6"/>
  <c r="P165" i="6" s="1"/>
  <c r="P164" i="6"/>
  <c r="O164" i="6"/>
  <c r="J164" i="6"/>
  <c r="O163" i="6"/>
  <c r="J163" i="6"/>
  <c r="P163" i="6" s="1"/>
  <c r="O162" i="6"/>
  <c r="P162" i="6" s="1"/>
  <c r="J162" i="6"/>
  <c r="P161" i="6"/>
  <c r="O161" i="6"/>
  <c r="J161" i="6"/>
  <c r="O160" i="6"/>
  <c r="J160" i="6"/>
  <c r="P160" i="6" s="1"/>
  <c r="O159" i="6"/>
  <c r="P159" i="6" s="1"/>
  <c r="J159" i="6"/>
  <c r="O158" i="6"/>
  <c r="J158" i="6"/>
  <c r="P158" i="6" s="1"/>
  <c r="O157" i="6"/>
  <c r="J157" i="6"/>
  <c r="P156" i="6"/>
  <c r="O156" i="6"/>
  <c r="J156" i="6"/>
  <c r="P155" i="6"/>
  <c r="O155" i="6"/>
  <c r="J155" i="6"/>
  <c r="O154" i="6"/>
  <c r="P154" i="6" s="1"/>
  <c r="J154" i="6"/>
  <c r="O153" i="6"/>
  <c r="J153" i="6"/>
  <c r="P152" i="6"/>
  <c r="O152" i="6"/>
  <c r="J152" i="6"/>
  <c r="O151" i="6"/>
  <c r="P151" i="6" s="1"/>
  <c r="J151" i="6"/>
  <c r="O150" i="6"/>
  <c r="J150" i="6"/>
  <c r="O149" i="6"/>
  <c r="P149" i="6" s="1"/>
  <c r="J149" i="6"/>
  <c r="O148" i="6"/>
  <c r="P148" i="6" s="1"/>
  <c r="J148" i="6"/>
  <c r="P147" i="6"/>
  <c r="O147" i="6"/>
  <c r="J147" i="6"/>
  <c r="O146" i="6"/>
  <c r="J146" i="6"/>
  <c r="P146" i="6" s="1"/>
  <c r="O145" i="6"/>
  <c r="P145" i="6" s="1"/>
  <c r="J145" i="6"/>
  <c r="O144" i="6"/>
  <c r="J144" i="6"/>
  <c r="P144" i="6" s="1"/>
  <c r="O143" i="6"/>
  <c r="J143" i="6"/>
  <c r="O142" i="6"/>
  <c r="P142" i="6" s="1"/>
  <c r="J142" i="6"/>
  <c r="P141" i="6"/>
  <c r="O141" i="6"/>
  <c r="J141" i="6"/>
  <c r="O140" i="6"/>
  <c r="J140" i="6"/>
  <c r="P140" i="6" s="1"/>
  <c r="O139" i="6"/>
  <c r="P139" i="6" s="1"/>
  <c r="J139" i="6"/>
  <c r="P138" i="6"/>
  <c r="O138" i="6"/>
  <c r="J138" i="6"/>
  <c r="O137" i="6"/>
  <c r="J137" i="6"/>
  <c r="O136" i="6"/>
  <c r="J136" i="6"/>
  <c r="P136" i="6" s="1"/>
  <c r="P135" i="6"/>
  <c r="O135" i="6"/>
  <c r="J135" i="6"/>
  <c r="O134" i="6"/>
  <c r="P134" i="6" s="1"/>
  <c r="J134" i="6"/>
  <c r="O133" i="6"/>
  <c r="J133" i="6"/>
  <c r="P132" i="6"/>
  <c r="O132" i="6"/>
  <c r="J132" i="6"/>
  <c r="O131" i="6"/>
  <c r="P131" i="6" s="1"/>
  <c r="J131" i="6"/>
  <c r="P130" i="6"/>
  <c r="O130" i="6"/>
  <c r="J130" i="6"/>
  <c r="O129" i="6"/>
  <c r="P129" i="6" s="1"/>
  <c r="J129" i="6"/>
  <c r="O128" i="6"/>
  <c r="P128" i="6" s="1"/>
  <c r="J128" i="6"/>
  <c r="P127" i="6"/>
  <c r="O127" i="6"/>
  <c r="J127" i="6"/>
  <c r="O126" i="6"/>
  <c r="J126" i="6"/>
  <c r="O125" i="6"/>
  <c r="P125" i="6" s="1"/>
  <c r="J125" i="6"/>
  <c r="O124" i="6"/>
  <c r="J124" i="6"/>
  <c r="P124" i="6" s="1"/>
  <c r="P123" i="6"/>
  <c r="O123" i="6"/>
  <c r="J123" i="6"/>
  <c r="O122" i="6"/>
  <c r="P122" i="6" s="1"/>
  <c r="J122" i="6"/>
  <c r="P121" i="6"/>
  <c r="O121" i="6"/>
  <c r="J121" i="6"/>
  <c r="O120" i="6"/>
  <c r="J120" i="6"/>
  <c r="P120" i="6" s="1"/>
  <c r="O119" i="6"/>
  <c r="J119" i="6"/>
  <c r="O118" i="6"/>
  <c r="P118" i="6" s="1"/>
  <c r="J118" i="6"/>
  <c r="O117" i="6"/>
  <c r="J117" i="6"/>
  <c r="O116" i="6"/>
  <c r="P116" i="6" s="1"/>
  <c r="J116" i="6"/>
  <c r="P115" i="6"/>
  <c r="O115" i="6"/>
  <c r="J115" i="6"/>
  <c r="O114" i="6"/>
  <c r="P114" i="6" s="1"/>
  <c r="J114" i="6"/>
  <c r="O113" i="6"/>
  <c r="J113" i="6"/>
  <c r="P112" i="6"/>
  <c r="O112" i="6"/>
  <c r="J112" i="6"/>
  <c r="O111" i="6"/>
  <c r="P111" i="6" s="1"/>
  <c r="J111" i="6"/>
  <c r="O110" i="6"/>
  <c r="P110" i="6" s="1"/>
  <c r="J110" i="6"/>
  <c r="P109" i="6"/>
  <c r="O109" i="6"/>
  <c r="J109" i="6"/>
  <c r="O108" i="6"/>
  <c r="P108" i="6" s="1"/>
  <c r="J108" i="6"/>
  <c r="O107" i="6"/>
  <c r="P107" i="6" s="1"/>
  <c r="J107" i="6"/>
  <c r="O106" i="6"/>
  <c r="P106" i="6" s="1"/>
  <c r="J106" i="6"/>
  <c r="O105" i="6"/>
  <c r="P105" i="6" s="1"/>
  <c r="J105" i="6"/>
  <c r="O104" i="6"/>
  <c r="J104" i="6"/>
  <c r="P104" i="6" s="1"/>
  <c r="O103" i="6"/>
  <c r="J103" i="6"/>
  <c r="P103" i="6" s="1"/>
  <c r="O102" i="6"/>
  <c r="P102" i="6" s="1"/>
  <c r="J102" i="6"/>
  <c r="P101" i="6"/>
  <c r="O101" i="6"/>
  <c r="J101" i="6"/>
  <c r="O100" i="6"/>
  <c r="J100" i="6"/>
  <c r="P100" i="6" s="1"/>
  <c r="O99" i="6"/>
  <c r="P99" i="6" s="1"/>
  <c r="J99" i="6"/>
  <c r="P98" i="6"/>
  <c r="O98" i="6"/>
  <c r="J98" i="6"/>
  <c r="O97" i="6"/>
  <c r="J97" i="6"/>
  <c r="O96" i="6"/>
  <c r="P96" i="6" s="1"/>
  <c r="J96" i="6"/>
  <c r="P95" i="6"/>
  <c r="O95" i="6"/>
  <c r="J95" i="6"/>
  <c r="O94" i="6"/>
  <c r="P94" i="6" s="1"/>
  <c r="J94" i="6"/>
  <c r="O93" i="6"/>
  <c r="J93" i="6"/>
  <c r="O92" i="6"/>
  <c r="P92" i="6" s="1"/>
  <c r="J92" i="6"/>
  <c r="O91" i="6"/>
  <c r="P91" i="6" s="1"/>
  <c r="J91" i="6"/>
  <c r="P90" i="6"/>
  <c r="O90" i="6"/>
  <c r="J90" i="6"/>
  <c r="O89" i="6"/>
  <c r="P89" i="6" s="1"/>
  <c r="J89" i="6"/>
  <c r="O88" i="6"/>
  <c r="P88" i="6" s="1"/>
  <c r="J88" i="6"/>
  <c r="P87" i="6"/>
  <c r="O87" i="6"/>
  <c r="J87" i="6"/>
  <c r="P86" i="6"/>
  <c r="O86" i="6"/>
  <c r="J86" i="6"/>
  <c r="O85" i="6"/>
  <c r="P85" i="6" s="1"/>
  <c r="J85" i="6"/>
  <c r="O84" i="6"/>
  <c r="J84" i="6"/>
  <c r="P84" i="6" s="1"/>
  <c r="O83" i="6"/>
  <c r="P83" i="6" s="1"/>
  <c r="J83" i="6"/>
  <c r="P82" i="6"/>
  <c r="O82" i="6"/>
  <c r="J82" i="6"/>
  <c r="P81" i="6"/>
  <c r="O81" i="6"/>
  <c r="J81" i="6"/>
  <c r="O80" i="6"/>
  <c r="J80" i="6"/>
  <c r="P80" i="6" s="1"/>
  <c r="P79" i="6"/>
  <c r="O79" i="6"/>
  <c r="J79" i="6"/>
  <c r="O78" i="6"/>
  <c r="P78" i="6" s="1"/>
  <c r="J78" i="6"/>
  <c r="O77" i="6"/>
  <c r="J77" i="6"/>
  <c r="O76" i="6"/>
  <c r="J76" i="6"/>
  <c r="P75" i="6"/>
  <c r="O75" i="6"/>
  <c r="J75" i="6"/>
  <c r="O74" i="6"/>
  <c r="P74" i="6" s="1"/>
  <c r="J74" i="6"/>
  <c r="O73" i="6"/>
  <c r="P73" i="6" s="1"/>
  <c r="J73" i="6"/>
  <c r="O72" i="6"/>
  <c r="P72" i="6" s="1"/>
  <c r="J72" i="6"/>
  <c r="O71" i="6"/>
  <c r="P71" i="6" s="1"/>
  <c r="J71" i="6"/>
  <c r="O70" i="6"/>
  <c r="J70" i="6"/>
  <c r="P70" i="6" s="1"/>
  <c r="O69" i="6"/>
  <c r="P69" i="6" s="1"/>
  <c r="J69" i="6"/>
  <c r="O68" i="6"/>
  <c r="P68" i="6" s="1"/>
  <c r="J68" i="6"/>
  <c r="P67" i="6"/>
  <c r="O67" i="6"/>
  <c r="J67" i="6"/>
  <c r="P66" i="6"/>
  <c r="O66" i="6"/>
  <c r="J66" i="6"/>
  <c r="P65" i="6"/>
  <c r="O65" i="6"/>
  <c r="J65" i="6"/>
  <c r="O64" i="6"/>
  <c r="J64" i="6"/>
  <c r="P64" i="6" s="1"/>
  <c r="O63" i="6"/>
  <c r="J63" i="6"/>
  <c r="P63" i="6" s="1"/>
  <c r="O62" i="6"/>
  <c r="P62" i="6" s="1"/>
  <c r="J62" i="6"/>
  <c r="P61" i="6"/>
  <c r="O61" i="6"/>
  <c r="J61" i="6"/>
  <c r="O60" i="6"/>
  <c r="J60" i="6"/>
  <c r="P60" i="6" s="1"/>
  <c r="O59" i="6"/>
  <c r="P59" i="6" s="1"/>
  <c r="J59" i="6"/>
  <c r="O58" i="6"/>
  <c r="P58" i="6" s="1"/>
  <c r="J58" i="6"/>
  <c r="O57" i="6"/>
  <c r="J57" i="6"/>
  <c r="O56" i="6"/>
  <c r="P56" i="6" s="1"/>
  <c r="J56" i="6"/>
  <c r="P55" i="6"/>
  <c r="O55" i="6"/>
  <c r="J55" i="6"/>
  <c r="O54" i="6"/>
  <c r="P54" i="6" s="1"/>
  <c r="J54" i="6"/>
  <c r="O53" i="6"/>
  <c r="J53" i="6"/>
  <c r="O52" i="6"/>
  <c r="J52" i="6"/>
  <c r="O51" i="6"/>
  <c r="P51" i="6" s="1"/>
  <c r="J51" i="6"/>
  <c r="O50" i="6"/>
  <c r="P50" i="6" s="1"/>
  <c r="J50" i="6"/>
  <c r="O49" i="6"/>
  <c r="P49" i="6" s="1"/>
  <c r="J49" i="6"/>
  <c r="O48" i="6"/>
  <c r="P48" i="6" s="1"/>
  <c r="J48" i="6"/>
  <c r="O47" i="6"/>
  <c r="P47" i="6" s="1"/>
  <c r="J47" i="6"/>
  <c r="O46" i="6"/>
  <c r="P46" i="6" s="1"/>
  <c r="J46" i="6"/>
  <c r="P45" i="6"/>
  <c r="O45" i="6"/>
  <c r="J45" i="6"/>
  <c r="O44" i="6"/>
  <c r="J44" i="6"/>
  <c r="P44" i="6" s="1"/>
  <c r="O43" i="6"/>
  <c r="P43" i="6" s="1"/>
  <c r="J43" i="6"/>
  <c r="O42" i="6"/>
  <c r="P42" i="6" s="1"/>
  <c r="J42" i="6"/>
  <c r="P41" i="6"/>
  <c r="O41" i="6"/>
  <c r="J41" i="6"/>
  <c r="O40" i="6"/>
  <c r="J40" i="6"/>
  <c r="P40" i="6" s="1"/>
  <c r="P39" i="6"/>
  <c r="O39" i="6"/>
  <c r="J39" i="6"/>
  <c r="P38" i="6"/>
  <c r="O38" i="6"/>
  <c r="J38" i="6"/>
  <c r="O37" i="6"/>
  <c r="J37" i="6"/>
  <c r="O36" i="6"/>
  <c r="P36" i="6" s="1"/>
  <c r="J36" i="6"/>
  <c r="P35" i="6"/>
  <c r="O35" i="6"/>
  <c r="J35" i="6"/>
  <c r="O34" i="6"/>
  <c r="P34" i="6" s="1"/>
  <c r="J34" i="6"/>
  <c r="O33" i="6"/>
  <c r="J33" i="6"/>
  <c r="O32" i="6"/>
  <c r="P32" i="6" s="1"/>
  <c r="J32" i="6"/>
  <c r="P31" i="6"/>
  <c r="O31" i="6"/>
  <c r="J31" i="6"/>
  <c r="P30" i="6"/>
  <c r="O30" i="6"/>
  <c r="J30" i="6"/>
  <c r="O29" i="6"/>
  <c r="P29" i="6" s="1"/>
  <c r="J29" i="6"/>
  <c r="O28" i="6"/>
  <c r="P28" i="6" s="1"/>
  <c r="J28" i="6"/>
  <c r="O27" i="6"/>
  <c r="P27" i="6" s="1"/>
  <c r="J27" i="6"/>
  <c r="O26" i="6"/>
  <c r="P26" i="6" s="1"/>
  <c r="J26" i="6"/>
  <c r="O25" i="6"/>
  <c r="J25" i="6"/>
  <c r="P24" i="6"/>
  <c r="O24" i="6"/>
  <c r="J24" i="6"/>
  <c r="O23" i="6"/>
  <c r="P23" i="6" s="1"/>
  <c r="J23" i="6"/>
  <c r="P22" i="6"/>
  <c r="O22" i="6"/>
  <c r="J22" i="6"/>
  <c r="P21" i="6"/>
  <c r="O21" i="6"/>
  <c r="J21" i="6"/>
  <c r="O20" i="6"/>
  <c r="J20" i="6"/>
  <c r="P20" i="6" s="1"/>
  <c r="O19" i="6"/>
  <c r="P19" i="6" s="1"/>
  <c r="J19" i="6"/>
  <c r="O18" i="6"/>
  <c r="P18" i="6" s="1"/>
  <c r="J18" i="6"/>
  <c r="O17" i="6"/>
  <c r="J17" i="6"/>
  <c r="O16" i="6"/>
  <c r="J16" i="6"/>
  <c r="P15" i="6"/>
  <c r="O15" i="6"/>
  <c r="J15" i="6"/>
  <c r="O14" i="6"/>
  <c r="P14" i="6" s="1"/>
  <c r="J14" i="6"/>
  <c r="O13" i="6"/>
  <c r="J13" i="6"/>
  <c r="O12" i="6"/>
  <c r="P12" i="6" s="1"/>
  <c r="J12" i="6"/>
  <c r="P79" i="5"/>
  <c r="O79" i="5"/>
  <c r="J79" i="5"/>
  <c r="O78" i="5"/>
  <c r="P78" i="5" s="1"/>
  <c r="J78" i="5"/>
  <c r="O77" i="5"/>
  <c r="J77" i="5"/>
  <c r="P77" i="5" s="1"/>
  <c r="O76" i="5"/>
  <c r="P76" i="5" s="1"/>
  <c r="J76" i="5"/>
  <c r="O75" i="5"/>
  <c r="P75" i="5" s="1"/>
  <c r="J75" i="5"/>
  <c r="O74" i="5"/>
  <c r="J74" i="5"/>
  <c r="P74" i="5" s="1"/>
  <c r="P73" i="5"/>
  <c r="O73" i="5"/>
  <c r="J73" i="5"/>
  <c r="O72" i="5"/>
  <c r="J72" i="5"/>
  <c r="P72" i="5" s="1"/>
  <c r="O71" i="5"/>
  <c r="J71" i="5"/>
  <c r="O70" i="5"/>
  <c r="P70" i="5" s="1"/>
  <c r="J70" i="5"/>
  <c r="P69" i="5"/>
  <c r="O69" i="5"/>
  <c r="J69" i="5"/>
  <c r="O68" i="5"/>
  <c r="J68" i="5"/>
  <c r="P68" i="5" s="1"/>
  <c r="O67" i="5"/>
  <c r="P67" i="5" s="1"/>
  <c r="J67" i="5"/>
  <c r="P66" i="5"/>
  <c r="O66" i="5"/>
  <c r="J66" i="5"/>
  <c r="O65" i="5"/>
  <c r="J65" i="5"/>
  <c r="O64" i="5"/>
  <c r="P64" i="5" s="1"/>
  <c r="J64" i="5"/>
  <c r="P63" i="5"/>
  <c r="O63" i="5"/>
  <c r="J63" i="5"/>
  <c r="O62" i="5"/>
  <c r="P62" i="5" s="1"/>
  <c r="J62" i="5"/>
  <c r="O61" i="5"/>
  <c r="P61" i="5" s="1"/>
  <c r="J61" i="5"/>
  <c r="O60" i="5"/>
  <c r="J60" i="5"/>
  <c r="O59" i="5"/>
  <c r="P59" i="5" s="1"/>
  <c r="J59" i="5"/>
  <c r="O58" i="5"/>
  <c r="P58" i="5" s="1"/>
  <c r="J58" i="5"/>
  <c r="O57" i="5"/>
  <c r="J57" i="5"/>
  <c r="P57" i="5" s="1"/>
  <c r="O56" i="5"/>
  <c r="P56" i="5" s="1"/>
  <c r="J56" i="5"/>
  <c r="P55" i="5"/>
  <c r="O55" i="5"/>
  <c r="J55" i="5"/>
  <c r="O54" i="5"/>
  <c r="P54" i="5" s="1"/>
  <c r="J54" i="5"/>
  <c r="O53" i="5"/>
  <c r="J53" i="5"/>
  <c r="P53" i="5" s="1"/>
  <c r="O52" i="5"/>
  <c r="J52" i="5"/>
  <c r="P52" i="5" s="1"/>
  <c r="O51" i="5"/>
  <c r="P51" i="5" s="1"/>
  <c r="J51" i="5"/>
  <c r="P50" i="5"/>
  <c r="O50" i="5"/>
  <c r="J50" i="5"/>
  <c r="P49" i="5"/>
  <c r="O49" i="5"/>
  <c r="J49" i="5"/>
  <c r="O48" i="5"/>
  <c r="J48" i="5"/>
  <c r="P48" i="5" s="1"/>
  <c r="P47" i="5"/>
  <c r="O47" i="5"/>
  <c r="J47" i="5"/>
  <c r="P46" i="5"/>
  <c r="O46" i="5"/>
  <c r="J46" i="5"/>
  <c r="O45" i="5"/>
  <c r="J45" i="5"/>
  <c r="P44" i="5"/>
  <c r="O44" i="5"/>
  <c r="J44" i="5"/>
  <c r="P43" i="5"/>
  <c r="O43" i="5"/>
  <c r="J43" i="5"/>
  <c r="O42" i="5"/>
  <c r="P42" i="5" s="1"/>
  <c r="J42" i="5"/>
  <c r="O41" i="5"/>
  <c r="J41" i="5"/>
  <c r="O40" i="5"/>
  <c r="J40" i="5"/>
  <c r="P40" i="5" s="1"/>
  <c r="O39" i="5"/>
  <c r="P39" i="5" s="1"/>
  <c r="J39" i="5"/>
  <c r="O38" i="5"/>
  <c r="J38" i="5"/>
  <c r="P38" i="5" s="1"/>
  <c r="O37" i="5"/>
  <c r="P37" i="5" s="1"/>
  <c r="J37" i="5"/>
  <c r="O36" i="5"/>
  <c r="P36" i="5" s="1"/>
  <c r="J36" i="5"/>
  <c r="P35" i="5"/>
  <c r="O35" i="5"/>
  <c r="J35" i="5"/>
  <c r="O34" i="5"/>
  <c r="J34" i="5"/>
  <c r="O33" i="5"/>
  <c r="J33" i="5"/>
  <c r="P33" i="5" s="1"/>
  <c r="O32" i="5"/>
  <c r="J32" i="5"/>
  <c r="P32" i="5" s="1"/>
  <c r="O31" i="5"/>
  <c r="J31" i="5"/>
  <c r="P31" i="5" s="1"/>
  <c r="O30" i="5"/>
  <c r="P30" i="5" s="1"/>
  <c r="J30" i="5"/>
  <c r="P29" i="5"/>
  <c r="O29" i="5"/>
  <c r="J29" i="5"/>
  <c r="O28" i="5"/>
  <c r="J28" i="5"/>
  <c r="P28" i="5" s="1"/>
  <c r="O27" i="5"/>
  <c r="J27" i="5"/>
  <c r="O26" i="5"/>
  <c r="J26" i="5"/>
  <c r="P26" i="5" s="1"/>
  <c r="O25" i="5"/>
  <c r="J25" i="5"/>
  <c r="P24" i="5"/>
  <c r="O24" i="5"/>
  <c r="J24" i="5"/>
  <c r="P23" i="5"/>
  <c r="O23" i="5"/>
  <c r="J23" i="5"/>
  <c r="O22" i="5"/>
  <c r="P22" i="5" s="1"/>
  <c r="J22" i="5"/>
  <c r="O21" i="5"/>
  <c r="J21" i="5"/>
  <c r="O20" i="5"/>
  <c r="P20" i="5" s="1"/>
  <c r="J20" i="5"/>
  <c r="O19" i="5"/>
  <c r="P19" i="5" s="1"/>
  <c r="J19" i="5"/>
  <c r="O18" i="5"/>
  <c r="J18" i="5"/>
  <c r="P17" i="5"/>
  <c r="O17" i="5"/>
  <c r="J17" i="5"/>
  <c r="O16" i="5"/>
  <c r="P16" i="5" s="1"/>
  <c r="J16" i="5"/>
  <c r="P15" i="5"/>
  <c r="O15" i="5"/>
  <c r="J15" i="5"/>
  <c r="O14" i="5"/>
  <c r="P14" i="5" s="1"/>
  <c r="J14" i="5"/>
  <c r="O13" i="5"/>
  <c r="J13" i="5"/>
  <c r="P12" i="5"/>
  <c r="O12" i="5"/>
  <c r="J12" i="5"/>
  <c r="O11" i="5"/>
  <c r="J11" i="5"/>
  <c r="O366" i="4"/>
  <c r="P366" i="4" s="1"/>
  <c r="J366" i="4"/>
  <c r="P365" i="4"/>
  <c r="O365" i="4"/>
  <c r="J365" i="4"/>
  <c r="O364" i="4"/>
  <c r="J364" i="4"/>
  <c r="P364" i="4" s="1"/>
  <c r="O363" i="4"/>
  <c r="P363" i="4" s="1"/>
  <c r="J363" i="4"/>
  <c r="O362" i="4"/>
  <c r="P362" i="4" s="1"/>
  <c r="J362" i="4"/>
  <c r="O361" i="4"/>
  <c r="J361" i="4"/>
  <c r="O360" i="4"/>
  <c r="J360" i="4"/>
  <c r="P360" i="4" s="1"/>
  <c r="P359" i="4"/>
  <c r="O359" i="4"/>
  <c r="J359" i="4"/>
  <c r="O358" i="4"/>
  <c r="P358" i="4" s="1"/>
  <c r="J358" i="4"/>
  <c r="O357" i="4"/>
  <c r="J357" i="4"/>
  <c r="P356" i="4"/>
  <c r="O356" i="4"/>
  <c r="J356" i="4"/>
  <c r="O355" i="4"/>
  <c r="P355" i="4" s="1"/>
  <c r="J355" i="4"/>
  <c r="O354" i="4"/>
  <c r="J354" i="4"/>
  <c r="O353" i="4"/>
  <c r="P353" i="4" s="1"/>
  <c r="J353" i="4"/>
  <c r="O352" i="4"/>
  <c r="P352" i="4" s="1"/>
  <c r="J352" i="4"/>
  <c r="O351" i="4"/>
  <c r="P351" i="4" s="1"/>
  <c r="J351" i="4"/>
  <c r="O350" i="4"/>
  <c r="J350" i="4"/>
  <c r="O349" i="4"/>
  <c r="P349" i="4" s="1"/>
  <c r="J349" i="4"/>
  <c r="O348" i="4"/>
  <c r="J348" i="4"/>
  <c r="P348" i="4" s="1"/>
  <c r="O347" i="4"/>
  <c r="P347" i="4" s="1"/>
  <c r="J347" i="4"/>
  <c r="O346" i="4"/>
  <c r="P346" i="4" s="1"/>
  <c r="J346" i="4"/>
  <c r="P345" i="4"/>
  <c r="O345" i="4"/>
  <c r="J345" i="4"/>
  <c r="O344" i="4"/>
  <c r="J344" i="4"/>
  <c r="P344" i="4" s="1"/>
  <c r="P343" i="4"/>
  <c r="O343" i="4"/>
  <c r="J343" i="4"/>
  <c r="O342" i="4"/>
  <c r="P342" i="4" s="1"/>
  <c r="J342" i="4"/>
  <c r="O341" i="4"/>
  <c r="J341" i="4"/>
  <c r="O340" i="4"/>
  <c r="J340" i="4"/>
  <c r="P340" i="4" s="1"/>
  <c r="P339" i="4"/>
  <c r="O339" i="4"/>
  <c r="J339" i="4"/>
  <c r="O338" i="4"/>
  <c r="P338" i="4" s="1"/>
  <c r="J338" i="4"/>
  <c r="O337" i="4"/>
  <c r="J337" i="4"/>
  <c r="O336" i="4"/>
  <c r="P336" i="4" s="1"/>
  <c r="J336" i="4"/>
  <c r="P335" i="4"/>
  <c r="O335" i="4"/>
  <c r="J335" i="4"/>
  <c r="P334" i="4"/>
  <c r="O334" i="4"/>
  <c r="J334" i="4"/>
  <c r="O333" i="4"/>
  <c r="P333" i="4" s="1"/>
  <c r="J333" i="4"/>
  <c r="O332" i="4"/>
  <c r="P332" i="4" s="1"/>
  <c r="J332" i="4"/>
  <c r="P331" i="4"/>
  <c r="O331" i="4"/>
  <c r="J331" i="4"/>
  <c r="O330" i="4"/>
  <c r="J330" i="4"/>
  <c r="O329" i="4"/>
  <c r="P329" i="4" s="1"/>
  <c r="J329" i="4"/>
  <c r="O328" i="4"/>
  <c r="J328" i="4"/>
  <c r="P328" i="4" s="1"/>
  <c r="P327" i="4"/>
  <c r="O327" i="4"/>
  <c r="J327" i="4"/>
  <c r="O326" i="4"/>
  <c r="P326" i="4" s="1"/>
  <c r="J326" i="4"/>
  <c r="P325" i="4"/>
  <c r="O325" i="4"/>
  <c r="J325" i="4"/>
  <c r="O324" i="4"/>
  <c r="J324" i="4"/>
  <c r="P324" i="4" s="1"/>
  <c r="O323" i="4"/>
  <c r="P323" i="4" s="1"/>
  <c r="J323" i="4"/>
  <c r="O322" i="4"/>
  <c r="P322" i="4" s="1"/>
  <c r="J322" i="4"/>
  <c r="O321" i="4"/>
  <c r="J321" i="4"/>
  <c r="O320" i="4"/>
  <c r="P320" i="4" s="1"/>
  <c r="J320" i="4"/>
  <c r="P319" i="4"/>
  <c r="O319" i="4"/>
  <c r="J319" i="4"/>
  <c r="O318" i="4"/>
  <c r="P318" i="4" s="1"/>
  <c r="J318" i="4"/>
  <c r="O317" i="4"/>
  <c r="J317" i="4"/>
  <c r="O316" i="4"/>
  <c r="P316" i="4" s="1"/>
  <c r="J316" i="4"/>
  <c r="P315" i="4"/>
  <c r="O315" i="4"/>
  <c r="J315" i="4"/>
  <c r="O314" i="4"/>
  <c r="P314" i="4" s="1"/>
  <c r="J314" i="4"/>
  <c r="O313" i="4"/>
  <c r="P313" i="4" s="1"/>
  <c r="J313" i="4"/>
  <c r="O312" i="4"/>
  <c r="P312" i="4" s="1"/>
  <c r="J312" i="4"/>
  <c r="P311" i="4"/>
  <c r="O311" i="4"/>
  <c r="J311" i="4"/>
  <c r="O310" i="4"/>
  <c r="J310" i="4"/>
  <c r="P309" i="4"/>
  <c r="O309" i="4"/>
  <c r="J309" i="4"/>
  <c r="P308" i="4"/>
  <c r="O308" i="4"/>
  <c r="J308" i="4"/>
  <c r="O307" i="4"/>
  <c r="P307" i="4" s="1"/>
  <c r="J307" i="4"/>
  <c r="O306" i="4"/>
  <c r="P306" i="4" s="1"/>
  <c r="J306" i="4"/>
  <c r="P305" i="4"/>
  <c r="O305" i="4"/>
  <c r="J305" i="4"/>
  <c r="O304" i="4"/>
  <c r="J304" i="4"/>
  <c r="P304" i="4" s="1"/>
  <c r="O303" i="4"/>
  <c r="J303" i="4"/>
  <c r="O302" i="4"/>
  <c r="P302" i="4" s="1"/>
  <c r="J302" i="4"/>
  <c r="O301" i="4"/>
  <c r="J301" i="4"/>
  <c r="O300" i="4"/>
  <c r="J300" i="4"/>
  <c r="P300" i="4" s="1"/>
  <c r="P299" i="4"/>
  <c r="O299" i="4"/>
  <c r="J299" i="4"/>
  <c r="O298" i="4"/>
  <c r="P298" i="4" s="1"/>
  <c r="J298" i="4"/>
  <c r="O297" i="4"/>
  <c r="J297" i="4"/>
  <c r="O296" i="4"/>
  <c r="J296" i="4"/>
  <c r="P296" i="4" s="1"/>
  <c r="O295" i="4"/>
  <c r="P295" i="4" s="1"/>
  <c r="J295" i="4"/>
  <c r="P294" i="4"/>
  <c r="O294" i="4"/>
  <c r="J294" i="4"/>
  <c r="O293" i="4"/>
  <c r="P293" i="4" s="1"/>
  <c r="J293" i="4"/>
  <c r="O292" i="4"/>
  <c r="P292" i="4" s="1"/>
  <c r="J292" i="4"/>
  <c r="P291" i="4"/>
  <c r="O291" i="4"/>
  <c r="J291" i="4"/>
  <c r="O290" i="4"/>
  <c r="P290" i="4" s="1"/>
  <c r="J290" i="4"/>
  <c r="O289" i="4"/>
  <c r="J289" i="4"/>
  <c r="P289" i="4" s="1"/>
  <c r="O288" i="4"/>
  <c r="J288" i="4"/>
  <c r="P288" i="4" s="1"/>
  <c r="O287" i="4"/>
  <c r="J287" i="4"/>
  <c r="P287" i="4" s="1"/>
  <c r="P286" i="4"/>
  <c r="O286" i="4"/>
  <c r="J286" i="4"/>
  <c r="P285" i="4"/>
  <c r="O285" i="4"/>
  <c r="J285" i="4"/>
  <c r="O284" i="4"/>
  <c r="J284" i="4"/>
  <c r="P284" i="4" s="1"/>
  <c r="O283" i="4"/>
  <c r="P283" i="4" s="1"/>
  <c r="J283" i="4"/>
  <c r="O282" i="4"/>
  <c r="J282" i="4"/>
  <c r="P282" i="4" s="1"/>
  <c r="O281" i="4"/>
  <c r="J281" i="4"/>
  <c r="O280" i="4"/>
  <c r="P280" i="4" s="1"/>
  <c r="J280" i="4"/>
  <c r="P279" i="4"/>
  <c r="O279" i="4"/>
  <c r="J279" i="4"/>
  <c r="O278" i="4"/>
  <c r="P278" i="4" s="1"/>
  <c r="J278" i="4"/>
  <c r="O277" i="4"/>
  <c r="J277" i="4"/>
  <c r="P276" i="4"/>
  <c r="O276" i="4"/>
  <c r="J276" i="4"/>
  <c r="O275" i="4"/>
  <c r="P275" i="4" s="1"/>
  <c r="J275" i="4"/>
  <c r="O274" i="4"/>
  <c r="P274" i="4" s="1"/>
  <c r="J274" i="4"/>
  <c r="O273" i="4"/>
  <c r="J273" i="4"/>
  <c r="P273" i="4" s="1"/>
  <c r="O272" i="4"/>
  <c r="P272" i="4" s="1"/>
  <c r="J272" i="4"/>
  <c r="P271" i="4"/>
  <c r="O271" i="4"/>
  <c r="J271" i="4"/>
  <c r="O270" i="4"/>
  <c r="P270" i="4" s="1"/>
  <c r="J270" i="4"/>
  <c r="O269" i="4"/>
  <c r="P269" i="4" s="1"/>
  <c r="J269" i="4"/>
  <c r="O268" i="4"/>
  <c r="J268" i="4"/>
  <c r="P268" i="4" s="1"/>
  <c r="O267" i="4"/>
  <c r="J267" i="4"/>
  <c r="O266" i="4"/>
  <c r="P266" i="4" s="1"/>
  <c r="J266" i="4"/>
  <c r="P265" i="4"/>
  <c r="O265" i="4"/>
  <c r="J265" i="4"/>
  <c r="O264" i="4"/>
  <c r="J264" i="4"/>
  <c r="P264" i="4" s="1"/>
  <c r="O263" i="4"/>
  <c r="J263" i="4"/>
  <c r="P263" i="4" s="1"/>
  <c r="P262" i="4"/>
  <c r="O262" i="4"/>
  <c r="J262" i="4"/>
  <c r="O261" i="4"/>
  <c r="J261" i="4"/>
  <c r="O260" i="4"/>
  <c r="J260" i="4"/>
  <c r="P260" i="4" s="1"/>
  <c r="P259" i="4"/>
  <c r="O259" i="4"/>
  <c r="J259" i="4"/>
  <c r="O258" i="4"/>
  <c r="P258" i="4" s="1"/>
  <c r="J258" i="4"/>
  <c r="O257" i="4"/>
  <c r="P257" i="4" s="1"/>
  <c r="J257" i="4"/>
  <c r="O256" i="4"/>
  <c r="J256" i="4"/>
  <c r="O255" i="4"/>
  <c r="P255" i="4" s="1"/>
  <c r="J255" i="4"/>
  <c r="P254" i="4"/>
  <c r="O254" i="4"/>
  <c r="J254" i="4"/>
  <c r="O253" i="4"/>
  <c r="P253" i="4" s="1"/>
  <c r="J253" i="4"/>
  <c r="O252" i="4"/>
  <c r="P252" i="4" s="1"/>
  <c r="J252" i="4"/>
  <c r="O251" i="4"/>
  <c r="P251" i="4" s="1"/>
  <c r="J251" i="4"/>
  <c r="O250" i="4"/>
  <c r="J250" i="4"/>
  <c r="P250" i="4" s="1"/>
  <c r="P249" i="4"/>
  <c r="O249" i="4"/>
  <c r="J249" i="4"/>
  <c r="O248" i="4"/>
  <c r="J248" i="4"/>
  <c r="P248" i="4" s="1"/>
  <c r="O247" i="4"/>
  <c r="P247" i="4" s="1"/>
  <c r="J247" i="4"/>
  <c r="O246" i="4"/>
  <c r="P246" i="4" s="1"/>
  <c r="J246" i="4"/>
  <c r="P245" i="4"/>
  <c r="O245" i="4"/>
  <c r="J245" i="4"/>
  <c r="O244" i="4"/>
  <c r="J244" i="4"/>
  <c r="P244" i="4" s="1"/>
  <c r="O243" i="4"/>
  <c r="J243" i="4"/>
  <c r="P243" i="4" s="1"/>
  <c r="O242" i="4"/>
  <c r="P242" i="4" s="1"/>
  <c r="J242" i="4"/>
  <c r="O241" i="4"/>
  <c r="J241" i="4"/>
  <c r="O240" i="4"/>
  <c r="P240" i="4" s="1"/>
  <c r="J240" i="4"/>
  <c r="P239" i="4"/>
  <c r="O239" i="4"/>
  <c r="J239" i="4"/>
  <c r="O238" i="4"/>
  <c r="P238" i="4" s="1"/>
  <c r="J238" i="4"/>
  <c r="O237" i="4"/>
  <c r="J237" i="4"/>
  <c r="O236" i="4"/>
  <c r="J236" i="4"/>
  <c r="O235" i="4"/>
  <c r="P235" i="4" s="1"/>
  <c r="J235" i="4"/>
  <c r="O234" i="4"/>
  <c r="P234" i="4" s="1"/>
  <c r="J234" i="4"/>
  <c r="O233" i="4"/>
  <c r="P233" i="4" s="1"/>
  <c r="J233" i="4"/>
  <c r="O232" i="4"/>
  <c r="P232" i="4" s="1"/>
  <c r="J232" i="4"/>
  <c r="O231" i="4"/>
  <c r="P231" i="4" s="1"/>
  <c r="J231" i="4"/>
  <c r="O230" i="4"/>
  <c r="J230" i="4"/>
  <c r="P230" i="4" s="1"/>
  <c r="P229" i="4"/>
  <c r="O229" i="4"/>
  <c r="J229" i="4"/>
  <c r="O228" i="4"/>
  <c r="J228" i="4"/>
  <c r="P228" i="4" s="1"/>
  <c r="O227" i="4"/>
  <c r="P227" i="4" s="1"/>
  <c r="J227" i="4"/>
  <c r="O226" i="4"/>
  <c r="P226" i="4" s="1"/>
  <c r="J226" i="4"/>
  <c r="P225" i="4"/>
  <c r="O225" i="4"/>
  <c r="J225" i="4"/>
  <c r="O224" i="4"/>
  <c r="J224" i="4"/>
  <c r="P224" i="4" s="1"/>
  <c r="O223" i="4"/>
  <c r="J223" i="4"/>
  <c r="P223" i="4" s="1"/>
  <c r="O222" i="4"/>
  <c r="P222" i="4" s="1"/>
  <c r="J222" i="4"/>
  <c r="O221" i="4"/>
  <c r="P221" i="4" s="1"/>
  <c r="J221" i="4"/>
  <c r="O220" i="4"/>
  <c r="P220" i="4" s="1"/>
  <c r="J220" i="4"/>
  <c r="P219" i="4"/>
  <c r="O219" i="4"/>
  <c r="J219" i="4"/>
  <c r="O218" i="4"/>
  <c r="P218" i="4" s="1"/>
  <c r="J218" i="4"/>
  <c r="O217" i="4"/>
  <c r="P217" i="4" s="1"/>
  <c r="J217" i="4"/>
  <c r="O216" i="4"/>
  <c r="P216" i="4" s="1"/>
  <c r="J216" i="4"/>
  <c r="O215" i="4"/>
  <c r="P215" i="4" s="1"/>
  <c r="J215" i="4"/>
  <c r="O214" i="4"/>
  <c r="P214" i="4" s="1"/>
  <c r="J214" i="4"/>
  <c r="O213" i="4"/>
  <c r="P213" i="4" s="1"/>
  <c r="J213" i="4"/>
  <c r="O212" i="4"/>
  <c r="P212" i="4" s="1"/>
  <c r="J212" i="4"/>
  <c r="P211" i="4"/>
  <c r="O211" i="4"/>
  <c r="J211" i="4"/>
  <c r="O210" i="4"/>
  <c r="P210" i="4" s="1"/>
  <c r="J210" i="4"/>
  <c r="O209" i="4"/>
  <c r="P209" i="4" s="1"/>
  <c r="J209" i="4"/>
  <c r="O208" i="4"/>
  <c r="J208" i="4"/>
  <c r="P208" i="4" s="1"/>
  <c r="P207" i="4"/>
  <c r="O207" i="4"/>
  <c r="J207" i="4"/>
  <c r="O206" i="4"/>
  <c r="P206" i="4" s="1"/>
  <c r="J206" i="4"/>
  <c r="P205" i="4"/>
  <c r="O205" i="4"/>
  <c r="J205" i="4"/>
  <c r="O204" i="4"/>
  <c r="J204" i="4"/>
  <c r="P204" i="4" s="1"/>
  <c r="O203" i="4"/>
  <c r="P203" i="4" s="1"/>
  <c r="J203" i="4"/>
  <c r="O202" i="4"/>
  <c r="P202" i="4" s="1"/>
  <c r="J202" i="4"/>
  <c r="O201" i="4"/>
  <c r="J201" i="4"/>
  <c r="O200" i="4"/>
  <c r="J200" i="4"/>
  <c r="P199" i="4"/>
  <c r="O199" i="4"/>
  <c r="J199" i="4"/>
  <c r="O198" i="4"/>
  <c r="P198" i="4" s="1"/>
  <c r="J198" i="4"/>
  <c r="O197" i="4"/>
  <c r="P197" i="4" s="1"/>
  <c r="J197" i="4"/>
  <c r="O196" i="4"/>
  <c r="P196" i="4" s="1"/>
  <c r="J196" i="4"/>
  <c r="P195" i="4"/>
  <c r="O195" i="4"/>
  <c r="J195" i="4"/>
  <c r="O194" i="4"/>
  <c r="P194" i="4" s="1"/>
  <c r="J194" i="4"/>
  <c r="O193" i="4"/>
  <c r="P193" i="4" s="1"/>
  <c r="J193" i="4"/>
  <c r="O192" i="4"/>
  <c r="P192" i="4" s="1"/>
  <c r="J192" i="4"/>
  <c r="P191" i="4"/>
  <c r="O191" i="4"/>
  <c r="J191" i="4"/>
  <c r="P190" i="4"/>
  <c r="O190" i="4"/>
  <c r="J190" i="4"/>
  <c r="P189" i="4"/>
  <c r="O189" i="4"/>
  <c r="J189" i="4"/>
  <c r="P188" i="4"/>
  <c r="O188" i="4"/>
  <c r="J188" i="4"/>
  <c r="O187" i="4"/>
  <c r="P187" i="4" s="1"/>
  <c r="J187" i="4"/>
  <c r="O186" i="4"/>
  <c r="P186" i="4" s="1"/>
  <c r="J186" i="4"/>
  <c r="P185" i="4"/>
  <c r="O185" i="4"/>
  <c r="J185" i="4"/>
  <c r="O184" i="4"/>
  <c r="J184" i="4"/>
  <c r="P184" i="4" s="1"/>
  <c r="P183" i="4"/>
  <c r="O183" i="4"/>
  <c r="J183" i="4"/>
  <c r="O182" i="4"/>
  <c r="P182" i="4" s="1"/>
  <c r="J182" i="4"/>
  <c r="O181" i="4"/>
  <c r="P181" i="4" s="1"/>
  <c r="J181" i="4"/>
  <c r="O180" i="4"/>
  <c r="P180" i="4" s="1"/>
  <c r="J180" i="4"/>
  <c r="P179" i="4"/>
  <c r="O179" i="4"/>
  <c r="J179" i="4"/>
  <c r="O178" i="4"/>
  <c r="P178" i="4" s="1"/>
  <c r="J178" i="4"/>
  <c r="O177" i="4"/>
  <c r="P177" i="4" s="1"/>
  <c r="J177" i="4"/>
  <c r="O176" i="4"/>
  <c r="J176" i="4"/>
  <c r="O175" i="4"/>
  <c r="P175" i="4" s="1"/>
  <c r="J175" i="4"/>
  <c r="O174" i="4"/>
  <c r="P174" i="4" s="1"/>
  <c r="J174" i="4"/>
  <c r="O173" i="4"/>
  <c r="P173" i="4" s="1"/>
  <c r="J173" i="4"/>
  <c r="O172" i="4"/>
  <c r="P172" i="4" s="1"/>
  <c r="J172" i="4"/>
  <c r="P171" i="4"/>
  <c r="O171" i="4"/>
  <c r="J171" i="4"/>
  <c r="O170" i="4"/>
  <c r="P170" i="4" s="1"/>
  <c r="J170" i="4"/>
  <c r="O169" i="4"/>
  <c r="J169" i="4"/>
  <c r="O168" i="4"/>
  <c r="J168" i="4"/>
  <c r="P168" i="4" s="1"/>
  <c r="P167" i="4"/>
  <c r="O167" i="4"/>
  <c r="J167" i="4"/>
  <c r="O166" i="4"/>
  <c r="P166" i="4" s="1"/>
  <c r="J166" i="4"/>
  <c r="P165" i="4"/>
  <c r="O165" i="4"/>
  <c r="J165" i="4"/>
  <c r="O164" i="4"/>
  <c r="J164" i="4"/>
  <c r="P164" i="4" s="1"/>
  <c r="P163" i="4"/>
  <c r="O163" i="4"/>
  <c r="J163" i="4"/>
  <c r="P162" i="4"/>
  <c r="O162" i="4"/>
  <c r="J162" i="4"/>
  <c r="O161" i="4"/>
  <c r="J161" i="4"/>
  <c r="O160" i="4"/>
  <c r="P160" i="4" s="1"/>
  <c r="J160" i="4"/>
  <c r="P159" i="4"/>
  <c r="O159" i="4"/>
  <c r="J159" i="4"/>
  <c r="O158" i="4"/>
  <c r="P158" i="4" s="1"/>
  <c r="J158" i="4"/>
  <c r="O157" i="4"/>
  <c r="J157" i="4"/>
  <c r="O156" i="4"/>
  <c r="P156" i="4" s="1"/>
  <c r="J156" i="4"/>
  <c r="P155" i="4"/>
  <c r="O155" i="4"/>
  <c r="J155" i="4"/>
  <c r="O154" i="4"/>
  <c r="J154" i="4"/>
  <c r="O153" i="4"/>
  <c r="P153" i="4" s="1"/>
  <c r="J153" i="4"/>
  <c r="O152" i="4"/>
  <c r="P152" i="4" s="1"/>
  <c r="J152" i="4"/>
  <c r="O151" i="4"/>
  <c r="P151" i="4" s="1"/>
  <c r="J151" i="4"/>
  <c r="O150" i="4"/>
  <c r="P150" i="4" s="1"/>
  <c r="J150" i="4"/>
  <c r="O149" i="4"/>
  <c r="P149" i="4" s="1"/>
  <c r="J149" i="4"/>
  <c r="P148" i="4"/>
  <c r="O148" i="4"/>
  <c r="J148" i="4"/>
  <c r="O147" i="4"/>
  <c r="J147" i="4"/>
  <c r="P147" i="4" s="1"/>
  <c r="O146" i="4"/>
  <c r="P146" i="4" s="1"/>
  <c r="J146" i="4"/>
  <c r="P145" i="4"/>
  <c r="O145" i="4"/>
  <c r="J145" i="4"/>
  <c r="O144" i="4"/>
  <c r="J144" i="4"/>
  <c r="P144" i="4" s="1"/>
  <c r="O143" i="4"/>
  <c r="P143" i="4" s="1"/>
  <c r="J143" i="4"/>
  <c r="O142" i="4"/>
  <c r="P142" i="4" s="1"/>
  <c r="J142" i="4"/>
  <c r="O141" i="4"/>
  <c r="P141" i="4" s="1"/>
  <c r="J141" i="4"/>
  <c r="O140" i="4"/>
  <c r="J140" i="4"/>
  <c r="P139" i="4"/>
  <c r="O139" i="4"/>
  <c r="J139" i="4"/>
  <c r="O138" i="4"/>
  <c r="P138" i="4" s="1"/>
  <c r="J138" i="4"/>
  <c r="O137" i="4"/>
  <c r="J137" i="4"/>
  <c r="O136" i="4"/>
  <c r="P136" i="4" s="1"/>
  <c r="J136" i="4"/>
  <c r="P135" i="4"/>
  <c r="O135" i="4"/>
  <c r="J135" i="4"/>
  <c r="O134" i="4"/>
  <c r="P134" i="4" s="1"/>
  <c r="J134" i="4"/>
  <c r="O133" i="4"/>
  <c r="J133" i="4"/>
  <c r="P133" i="4" s="1"/>
  <c r="O132" i="4"/>
  <c r="P132" i="4" s="1"/>
  <c r="J132" i="4"/>
  <c r="O131" i="4"/>
  <c r="P131" i="4" s="1"/>
  <c r="J131" i="4"/>
  <c r="P130" i="4"/>
  <c r="O130" i="4"/>
  <c r="J130" i="4"/>
  <c r="P129" i="4"/>
  <c r="O129" i="4"/>
  <c r="J129" i="4"/>
  <c r="O128" i="4"/>
  <c r="J128" i="4"/>
  <c r="P128" i="4" s="1"/>
  <c r="O127" i="4"/>
  <c r="P127" i="4" s="1"/>
  <c r="J127" i="4"/>
  <c r="O126" i="4"/>
  <c r="P126" i="4" s="1"/>
  <c r="J126" i="4"/>
  <c r="P125" i="4"/>
  <c r="O125" i="4"/>
  <c r="J125" i="4"/>
  <c r="O124" i="4"/>
  <c r="J124" i="4"/>
  <c r="P124" i="4" s="1"/>
  <c r="O123" i="4"/>
  <c r="J123" i="4"/>
  <c r="P123" i="4" s="1"/>
  <c r="P122" i="4"/>
  <c r="O122" i="4"/>
  <c r="J122" i="4"/>
  <c r="O121" i="4"/>
  <c r="J121" i="4"/>
  <c r="O120" i="4"/>
  <c r="J120" i="4"/>
  <c r="P119" i="4"/>
  <c r="O119" i="4"/>
  <c r="J119" i="4"/>
  <c r="O118" i="4"/>
  <c r="P118" i="4" s="1"/>
  <c r="J118" i="4"/>
  <c r="O117" i="4"/>
  <c r="J117" i="4"/>
  <c r="O116" i="4"/>
  <c r="P116" i="4" s="1"/>
  <c r="J116" i="4"/>
  <c r="P115" i="4"/>
  <c r="O115" i="4"/>
  <c r="J115" i="4"/>
  <c r="O114" i="4"/>
  <c r="P114" i="4" s="1"/>
  <c r="J114" i="4"/>
  <c r="O113" i="4"/>
  <c r="J113" i="4"/>
  <c r="P113" i="4" s="1"/>
  <c r="O112" i="4"/>
  <c r="P112" i="4" s="1"/>
  <c r="J112" i="4"/>
  <c r="O111" i="4"/>
  <c r="P111" i="4" s="1"/>
  <c r="J111" i="4"/>
  <c r="O110" i="4"/>
  <c r="J110" i="4"/>
  <c r="P109" i="4"/>
  <c r="O109" i="4"/>
  <c r="J109" i="4"/>
  <c r="O108" i="4"/>
  <c r="J108" i="4"/>
  <c r="P108" i="4" s="1"/>
  <c r="P107" i="4"/>
  <c r="O107" i="4"/>
  <c r="J107" i="4"/>
  <c r="O106" i="4"/>
  <c r="P106" i="4" s="1"/>
  <c r="J106" i="4"/>
  <c r="P105" i="4"/>
  <c r="O105" i="4"/>
  <c r="J105" i="4"/>
  <c r="O104" i="4"/>
  <c r="J104" i="4"/>
  <c r="P104" i="4" s="1"/>
  <c r="O103" i="4"/>
  <c r="J103" i="4"/>
  <c r="O102" i="4"/>
  <c r="P102" i="4" s="1"/>
  <c r="J102" i="4"/>
  <c r="O101" i="4"/>
  <c r="P101" i="4" s="1"/>
  <c r="J101" i="4"/>
  <c r="O100" i="4"/>
  <c r="P100" i="4" s="1"/>
  <c r="J100" i="4"/>
  <c r="P99" i="4"/>
  <c r="O99" i="4"/>
  <c r="J99" i="4"/>
  <c r="O98" i="4"/>
  <c r="P98" i="4" s="1"/>
  <c r="J98" i="4"/>
  <c r="O97" i="4"/>
  <c r="J97" i="4"/>
  <c r="P96" i="4"/>
  <c r="O96" i="4"/>
  <c r="J96" i="4"/>
  <c r="O95" i="4"/>
  <c r="P95" i="4" s="1"/>
  <c r="J95" i="4"/>
  <c r="O94" i="4"/>
  <c r="P94" i="4" s="1"/>
  <c r="J94" i="4"/>
  <c r="O93" i="4"/>
  <c r="J93" i="4"/>
  <c r="O92" i="4"/>
  <c r="P92" i="4" s="1"/>
  <c r="J92" i="4"/>
  <c r="O91" i="4"/>
  <c r="P91" i="4" s="1"/>
  <c r="J91" i="4"/>
  <c r="O90" i="4"/>
  <c r="P90" i="4" s="1"/>
  <c r="J90" i="4"/>
  <c r="O89" i="4"/>
  <c r="J89" i="4"/>
  <c r="O88" i="4"/>
  <c r="J88" i="4"/>
  <c r="P88" i="4" s="1"/>
  <c r="P87" i="4"/>
  <c r="O87" i="4"/>
  <c r="J87" i="4"/>
  <c r="O86" i="4"/>
  <c r="P86" i="4" s="1"/>
  <c r="J86" i="4"/>
  <c r="P85" i="4"/>
  <c r="O85" i="4"/>
  <c r="J85" i="4"/>
  <c r="O84" i="4"/>
  <c r="J84" i="4"/>
  <c r="P84" i="4" s="1"/>
  <c r="O83" i="4"/>
  <c r="J83" i="4"/>
  <c r="O82" i="4"/>
  <c r="P82" i="4" s="1"/>
  <c r="J82" i="4"/>
  <c r="O81" i="4"/>
  <c r="J81" i="4"/>
  <c r="O80" i="4"/>
  <c r="P80" i="4" s="1"/>
  <c r="J80" i="4"/>
  <c r="P79" i="4"/>
  <c r="O79" i="4"/>
  <c r="J79" i="4"/>
  <c r="O78" i="4"/>
  <c r="P78" i="4" s="1"/>
  <c r="J78" i="4"/>
  <c r="O77" i="4"/>
  <c r="J77" i="4"/>
  <c r="O76" i="4"/>
  <c r="P76" i="4" s="1"/>
  <c r="J76" i="4"/>
  <c r="O75" i="4"/>
  <c r="P75" i="4" s="1"/>
  <c r="J75" i="4"/>
  <c r="O74" i="4"/>
  <c r="P74" i="4" s="1"/>
  <c r="J74" i="4"/>
  <c r="O73" i="4"/>
  <c r="P73" i="4" s="1"/>
  <c r="J73" i="4"/>
  <c r="O72" i="4"/>
  <c r="P72" i="4" s="1"/>
  <c r="J72" i="4"/>
  <c r="O71" i="4"/>
  <c r="P71" i="4" s="1"/>
  <c r="J71" i="4"/>
  <c r="O70" i="4"/>
  <c r="P70" i="4" s="1"/>
  <c r="J70" i="4"/>
  <c r="O69" i="4"/>
  <c r="P69" i="4" s="1"/>
  <c r="J69" i="4"/>
  <c r="O68" i="4"/>
  <c r="J68" i="4"/>
  <c r="P68" i="4" s="1"/>
  <c r="O67" i="4"/>
  <c r="P67" i="4" s="1"/>
  <c r="J67" i="4"/>
  <c r="O66" i="4"/>
  <c r="P66" i="4" s="1"/>
  <c r="J66" i="4"/>
  <c r="P65" i="4"/>
  <c r="O65" i="4"/>
  <c r="J65" i="4"/>
  <c r="O64" i="4"/>
  <c r="J64" i="4"/>
  <c r="P64" i="4" s="1"/>
  <c r="O63" i="4"/>
  <c r="P63" i="4" s="1"/>
  <c r="J63" i="4"/>
  <c r="O62" i="4"/>
  <c r="P62" i="4" s="1"/>
  <c r="J62" i="4"/>
  <c r="O61" i="4"/>
  <c r="J61" i="4"/>
  <c r="O60" i="4"/>
  <c r="J60" i="4"/>
  <c r="P59" i="4"/>
  <c r="O59" i="4"/>
  <c r="J59" i="4"/>
  <c r="O58" i="4"/>
  <c r="P58" i="4" s="1"/>
  <c r="J58" i="4"/>
  <c r="O57" i="4"/>
  <c r="P57" i="4" s="1"/>
  <c r="J57" i="4"/>
  <c r="O56" i="4"/>
  <c r="J56" i="4"/>
  <c r="P55" i="4"/>
  <c r="O55" i="4"/>
  <c r="J55" i="4"/>
  <c r="O54" i="4"/>
  <c r="P54" i="4" s="1"/>
  <c r="J54" i="4"/>
  <c r="O53" i="4"/>
  <c r="P53" i="4" s="1"/>
  <c r="J53" i="4"/>
  <c r="O52" i="4"/>
  <c r="P52" i="4" s="1"/>
  <c r="J52" i="4"/>
  <c r="O51" i="4"/>
  <c r="P51" i="4" s="1"/>
  <c r="J51" i="4"/>
  <c r="O50" i="4"/>
  <c r="P50" i="4" s="1"/>
  <c r="J50" i="4"/>
  <c r="O49" i="4"/>
  <c r="P49" i="4" s="1"/>
  <c r="J49" i="4"/>
  <c r="P48" i="4"/>
  <c r="O48" i="4"/>
  <c r="J48" i="4"/>
  <c r="O47" i="4"/>
  <c r="P47" i="4" s="1"/>
  <c r="J47" i="4"/>
  <c r="O46" i="4"/>
  <c r="P46" i="4" s="1"/>
  <c r="J46" i="4"/>
  <c r="P45" i="4"/>
  <c r="O45" i="4"/>
  <c r="J45" i="4"/>
  <c r="O44" i="4"/>
  <c r="J44" i="4"/>
  <c r="P44" i="4" s="1"/>
  <c r="O43" i="4"/>
  <c r="P43" i="4" s="1"/>
  <c r="J43" i="4"/>
  <c r="O42" i="4"/>
  <c r="P42" i="4" s="1"/>
  <c r="J42" i="4"/>
  <c r="O41" i="4"/>
  <c r="P41" i="4" s="1"/>
  <c r="J41" i="4"/>
  <c r="O40" i="4"/>
  <c r="P40" i="4" s="1"/>
  <c r="J40" i="4"/>
  <c r="P39" i="4"/>
  <c r="O39" i="4"/>
  <c r="J39" i="4"/>
  <c r="O38" i="4"/>
  <c r="P38" i="4" s="1"/>
  <c r="J38" i="4"/>
  <c r="O37" i="4"/>
  <c r="J37" i="4"/>
  <c r="O36" i="4"/>
  <c r="P36" i="4" s="1"/>
  <c r="J36" i="4"/>
  <c r="O35" i="4"/>
  <c r="P35" i="4" s="1"/>
  <c r="J35" i="4"/>
  <c r="O34" i="4"/>
  <c r="P34" i="4" s="1"/>
  <c r="J34" i="4"/>
  <c r="P33" i="4"/>
  <c r="O33" i="4"/>
  <c r="J33" i="4"/>
  <c r="O32" i="4"/>
  <c r="P32" i="4" s="1"/>
  <c r="J32" i="4"/>
  <c r="O31" i="4"/>
  <c r="P31" i="4" s="1"/>
  <c r="J31" i="4"/>
  <c r="P30" i="4"/>
  <c r="O30" i="4"/>
  <c r="J30" i="4"/>
  <c r="P29" i="4"/>
  <c r="O29" i="4"/>
  <c r="J29" i="4"/>
  <c r="O28" i="4"/>
  <c r="J28" i="4"/>
  <c r="P28" i="4" s="1"/>
  <c r="O27" i="4"/>
  <c r="P27" i="4" s="1"/>
  <c r="J27" i="4"/>
  <c r="O26" i="4"/>
  <c r="P26" i="4" s="1"/>
  <c r="J26" i="4"/>
  <c r="P25" i="4"/>
  <c r="O25" i="4"/>
  <c r="J25" i="4"/>
  <c r="O24" i="4"/>
  <c r="J24" i="4"/>
  <c r="P24" i="4" s="1"/>
  <c r="P23" i="4"/>
  <c r="O23" i="4"/>
  <c r="J23" i="4"/>
  <c r="P22" i="4"/>
  <c r="O22" i="4"/>
  <c r="J22" i="4"/>
  <c r="O21" i="4"/>
  <c r="J21" i="4"/>
  <c r="O20" i="4"/>
  <c r="P20" i="4" s="1"/>
  <c r="J20" i="4"/>
  <c r="P19" i="4"/>
  <c r="O19" i="4"/>
  <c r="J19" i="4"/>
  <c r="O18" i="4"/>
  <c r="P18" i="4" s="1"/>
  <c r="J18" i="4"/>
  <c r="O17" i="4"/>
  <c r="J17" i="4"/>
  <c r="O16" i="4"/>
  <c r="J16" i="4"/>
  <c r="P15" i="4"/>
  <c r="O15" i="4"/>
  <c r="J15" i="4"/>
  <c r="O14" i="4"/>
  <c r="J14" i="4"/>
  <c r="O13" i="4"/>
  <c r="J13" i="4"/>
  <c r="P13" i="4" s="1"/>
  <c r="O12" i="4"/>
  <c r="P12" i="4" s="1"/>
  <c r="J12" i="4"/>
  <c r="O11" i="4"/>
  <c r="P11" i="4" s="1"/>
  <c r="J11" i="4"/>
  <c r="O90" i="3"/>
  <c r="P90" i="3" s="1"/>
  <c r="J90" i="3"/>
  <c r="O89" i="3"/>
  <c r="J89" i="3"/>
  <c r="P89" i="3" s="1"/>
  <c r="O88" i="3"/>
  <c r="J88" i="3"/>
  <c r="P88" i="3" s="1"/>
  <c r="O87" i="3"/>
  <c r="J87" i="3"/>
  <c r="P87" i="3" s="1"/>
  <c r="O86" i="3"/>
  <c r="P86" i="3" s="1"/>
  <c r="J86" i="3"/>
  <c r="P85" i="3"/>
  <c r="O85" i="3"/>
  <c r="J85" i="3"/>
  <c r="O84" i="3"/>
  <c r="J84" i="3"/>
  <c r="P84" i="3" s="1"/>
  <c r="O83" i="3"/>
  <c r="P83" i="3" s="1"/>
  <c r="J83" i="3"/>
  <c r="O82" i="3"/>
  <c r="J82" i="3"/>
  <c r="P82" i="3" s="1"/>
  <c r="O81" i="3"/>
  <c r="P81" i="3" s="1"/>
  <c r="J81" i="3"/>
  <c r="O80" i="3"/>
  <c r="P80" i="3" s="1"/>
  <c r="J80" i="3"/>
  <c r="P79" i="3"/>
  <c r="O79" i="3"/>
  <c r="J79" i="3"/>
  <c r="O78" i="3"/>
  <c r="P78" i="3" s="1"/>
  <c r="J78" i="3"/>
  <c r="O77" i="3"/>
  <c r="P77" i="3" s="1"/>
  <c r="J77" i="3"/>
  <c r="O76" i="3"/>
  <c r="P76" i="3" s="1"/>
  <c r="J76" i="3"/>
  <c r="O75" i="3"/>
  <c r="P75" i="3" s="1"/>
  <c r="J75" i="3"/>
  <c r="O74" i="3"/>
  <c r="P74" i="3" s="1"/>
  <c r="J74" i="3"/>
  <c r="O73" i="3"/>
  <c r="P73" i="3" s="1"/>
  <c r="J73" i="3"/>
  <c r="O72" i="3"/>
  <c r="P72" i="3" s="1"/>
  <c r="J72" i="3"/>
  <c r="O71" i="3"/>
  <c r="P71" i="3" s="1"/>
  <c r="J71" i="3"/>
  <c r="O70" i="3"/>
  <c r="P70" i="3" s="1"/>
  <c r="J70" i="3"/>
  <c r="O69" i="3"/>
  <c r="P69" i="3" s="1"/>
  <c r="J69" i="3"/>
  <c r="O68" i="3"/>
  <c r="J68" i="3"/>
  <c r="P68" i="3" s="1"/>
  <c r="O67" i="3"/>
  <c r="J67" i="3"/>
  <c r="P67" i="3" s="1"/>
  <c r="P66" i="3"/>
  <c r="O66" i="3"/>
  <c r="J66" i="3"/>
  <c r="P65" i="3"/>
  <c r="O65" i="3"/>
  <c r="J65" i="3"/>
  <c r="O64" i="3"/>
  <c r="J64" i="3"/>
  <c r="P64" i="3" s="1"/>
  <c r="O63" i="3"/>
  <c r="P63" i="3" s="1"/>
  <c r="J63" i="3"/>
  <c r="P62" i="3"/>
  <c r="O62" i="3"/>
  <c r="J62" i="3"/>
  <c r="O61" i="3"/>
  <c r="J61" i="3"/>
  <c r="O60" i="3"/>
  <c r="P60" i="3" s="1"/>
  <c r="J60" i="3"/>
  <c r="P59" i="3"/>
  <c r="O59" i="3"/>
  <c r="J59" i="3"/>
  <c r="O58" i="3"/>
  <c r="P58" i="3" s="1"/>
  <c r="J58" i="3"/>
  <c r="O57" i="3"/>
  <c r="J57" i="3"/>
  <c r="O56" i="3"/>
  <c r="J56" i="3"/>
  <c r="O55" i="3"/>
  <c r="P55" i="3" s="1"/>
  <c r="J55" i="3"/>
  <c r="P54" i="3"/>
  <c r="O54" i="3"/>
  <c r="J54" i="3"/>
  <c r="O53" i="3"/>
  <c r="P53" i="3" s="1"/>
  <c r="J53" i="3"/>
  <c r="O52" i="3"/>
  <c r="P52" i="3" s="1"/>
  <c r="J52" i="3"/>
  <c r="O51" i="3"/>
  <c r="P51" i="3" s="1"/>
  <c r="J51" i="3"/>
  <c r="O50" i="3"/>
  <c r="P50" i="3" s="1"/>
  <c r="J50" i="3"/>
  <c r="P49" i="3"/>
  <c r="O49" i="3"/>
  <c r="J49" i="3"/>
  <c r="O48" i="3"/>
  <c r="J48" i="3"/>
  <c r="P48" i="3" s="1"/>
  <c r="O47" i="3"/>
  <c r="P47" i="3" s="1"/>
  <c r="J47" i="3"/>
  <c r="O46" i="3"/>
  <c r="P46" i="3" s="1"/>
  <c r="J46" i="3"/>
  <c r="P45" i="3"/>
  <c r="O45" i="3"/>
  <c r="J45" i="3"/>
  <c r="O44" i="3"/>
  <c r="J44" i="3"/>
  <c r="P44" i="3" s="1"/>
  <c r="P43" i="3"/>
  <c r="O43" i="3"/>
  <c r="J43" i="3"/>
  <c r="O42" i="3"/>
  <c r="P42" i="3" s="1"/>
  <c r="J42" i="3"/>
  <c r="O41" i="3"/>
  <c r="J41" i="3"/>
  <c r="O40" i="3"/>
  <c r="P40" i="3" s="1"/>
  <c r="J40" i="3"/>
  <c r="P39" i="3"/>
  <c r="O39" i="3"/>
  <c r="J39" i="3"/>
  <c r="O38" i="3"/>
  <c r="P38" i="3" s="1"/>
  <c r="J38" i="3"/>
  <c r="O37" i="3"/>
  <c r="J37" i="3"/>
  <c r="O36" i="3"/>
  <c r="P36" i="3" s="1"/>
  <c r="J36" i="3"/>
  <c r="P35" i="3"/>
  <c r="O35" i="3"/>
  <c r="J35" i="3"/>
  <c r="O34" i="3"/>
  <c r="P34" i="3" s="1"/>
  <c r="J34" i="3"/>
  <c r="O33" i="3"/>
  <c r="J33" i="3"/>
  <c r="O32" i="3"/>
  <c r="P32" i="3" s="1"/>
  <c r="J32" i="3"/>
  <c r="O31" i="3"/>
  <c r="P31" i="3" s="1"/>
  <c r="J31" i="3"/>
  <c r="O30" i="3"/>
  <c r="P30" i="3" s="1"/>
  <c r="J30" i="3"/>
  <c r="O29" i="3"/>
  <c r="P29" i="3" s="1"/>
  <c r="J29" i="3"/>
  <c r="P28" i="3"/>
  <c r="O28" i="3"/>
  <c r="J28" i="3"/>
  <c r="O27" i="3"/>
  <c r="J27" i="3"/>
  <c r="P27" i="3" s="1"/>
  <c r="O26" i="3"/>
  <c r="P26" i="3" s="1"/>
  <c r="J26" i="3"/>
  <c r="P25" i="3"/>
  <c r="O25" i="3"/>
  <c r="J25" i="3"/>
  <c r="O24" i="3"/>
  <c r="J24" i="3"/>
  <c r="P24" i="3" s="1"/>
  <c r="O23" i="3"/>
  <c r="P23" i="3" s="1"/>
  <c r="J23" i="3"/>
  <c r="O22" i="3"/>
  <c r="J22" i="3"/>
  <c r="O21" i="3"/>
  <c r="P21" i="3" s="1"/>
  <c r="J21" i="3"/>
  <c r="O20" i="3"/>
  <c r="J20" i="3"/>
  <c r="P19" i="3"/>
  <c r="O19" i="3"/>
  <c r="J19" i="3"/>
  <c r="O18" i="3"/>
  <c r="P18" i="3" s="1"/>
  <c r="J18" i="3"/>
  <c r="O17" i="3"/>
  <c r="P17" i="3" s="1"/>
  <c r="J17" i="3"/>
  <c r="O16" i="3"/>
  <c r="P16" i="3" s="1"/>
  <c r="J16" i="3"/>
  <c r="P15" i="3"/>
  <c r="O15" i="3"/>
  <c r="J15" i="3"/>
  <c r="P14" i="3"/>
  <c r="O14" i="3"/>
  <c r="J14" i="3"/>
  <c r="P13" i="3"/>
  <c r="O13" i="3"/>
  <c r="J13" i="3"/>
  <c r="O12" i="3"/>
  <c r="P12" i="3" s="1"/>
  <c r="J12" i="3"/>
  <c r="O11" i="3"/>
  <c r="P11" i="3" s="1"/>
  <c r="J11" i="3"/>
  <c r="L167" i="2"/>
  <c r="O167" i="2" s="1"/>
  <c r="P167" i="2" s="1"/>
  <c r="J167" i="2"/>
  <c r="O166" i="2"/>
  <c r="P166" i="2" s="1"/>
  <c r="J166" i="2"/>
  <c r="O165" i="2"/>
  <c r="P165" i="2" s="1"/>
  <c r="J165" i="2"/>
  <c r="O164" i="2"/>
  <c r="J164" i="2"/>
  <c r="E164" i="2"/>
  <c r="O163" i="2"/>
  <c r="P163" i="2" s="1"/>
  <c r="J163" i="2"/>
  <c r="O162" i="2"/>
  <c r="P162" i="2" s="1"/>
  <c r="J162" i="2"/>
  <c r="O161" i="2"/>
  <c r="J161" i="2"/>
  <c r="E161" i="2"/>
  <c r="E160" i="2" s="1"/>
  <c r="P160" i="2"/>
  <c r="O160" i="2"/>
  <c r="J160" i="2"/>
  <c r="O159" i="2"/>
  <c r="P159" i="2" s="1"/>
  <c r="J159" i="2"/>
  <c r="E159" i="2"/>
  <c r="O158" i="2"/>
  <c r="P158" i="2" s="1"/>
  <c r="J158" i="2"/>
  <c r="E158" i="2"/>
  <c r="E157" i="2" s="1"/>
  <c r="O157" i="2"/>
  <c r="P157" i="2" s="1"/>
  <c r="J157" i="2"/>
  <c r="O156" i="2"/>
  <c r="P156" i="2" s="1"/>
  <c r="J156" i="2"/>
  <c r="O155" i="2"/>
  <c r="P155" i="2" s="1"/>
  <c r="J155" i="2"/>
  <c r="E155" i="2"/>
  <c r="O154" i="2"/>
  <c r="J154" i="2"/>
  <c r="P153" i="2"/>
  <c r="O153" i="2"/>
  <c r="J153" i="2"/>
  <c r="P152" i="2"/>
  <c r="O152" i="2"/>
  <c r="J152" i="2"/>
  <c r="E152" i="2"/>
  <c r="O151" i="2"/>
  <c r="P151" i="2" s="1"/>
  <c r="J151" i="2"/>
  <c r="O150" i="2"/>
  <c r="P150" i="2" s="1"/>
  <c r="J150" i="2"/>
  <c r="E150" i="2"/>
  <c r="O149" i="2"/>
  <c r="P149" i="2" s="1"/>
  <c r="J149" i="2"/>
  <c r="O148" i="2"/>
  <c r="P148" i="2" s="1"/>
  <c r="J148" i="2"/>
  <c r="O147" i="2"/>
  <c r="J147" i="2"/>
  <c r="E147" i="2"/>
  <c r="O146" i="2"/>
  <c r="P146" i="2" s="1"/>
  <c r="J146" i="2"/>
  <c r="O145" i="2"/>
  <c r="P145" i="2" s="1"/>
  <c r="J145" i="2"/>
  <c r="O144" i="2"/>
  <c r="J144" i="2"/>
  <c r="E144" i="2"/>
  <c r="O143" i="2"/>
  <c r="J143" i="2"/>
  <c r="P143" i="2" s="1"/>
  <c r="E143" i="2"/>
  <c r="O142" i="2"/>
  <c r="P142" i="2" s="1"/>
  <c r="J142" i="2"/>
  <c r="O141" i="2"/>
  <c r="J141" i="2"/>
  <c r="O140" i="2"/>
  <c r="P140" i="2" s="1"/>
  <c r="J140" i="2"/>
  <c r="E140" i="2"/>
  <c r="O139" i="2"/>
  <c r="J139" i="2"/>
  <c r="P139" i="2" s="1"/>
  <c r="O138" i="2"/>
  <c r="P138" i="2" s="1"/>
  <c r="J138" i="2"/>
  <c r="E138" i="2"/>
  <c r="O137" i="2"/>
  <c r="P137" i="2" s="1"/>
  <c r="J137" i="2"/>
  <c r="O136" i="2"/>
  <c r="P136" i="2" s="1"/>
  <c r="J136" i="2"/>
  <c r="O135" i="2"/>
  <c r="P135" i="2" s="1"/>
  <c r="J135" i="2"/>
  <c r="E135" i="2"/>
  <c r="P134" i="2"/>
  <c r="O134" i="2"/>
  <c r="J134" i="2"/>
  <c r="O133" i="2"/>
  <c r="J133" i="2"/>
  <c r="P133" i="2" s="1"/>
  <c r="O132" i="2"/>
  <c r="J132" i="2"/>
  <c r="P132" i="2" s="1"/>
  <c r="P131" i="2"/>
  <c r="O131" i="2"/>
  <c r="J131" i="2"/>
  <c r="E131" i="2"/>
  <c r="O130" i="2"/>
  <c r="J130" i="2"/>
  <c r="O129" i="2"/>
  <c r="P129" i="2" s="1"/>
  <c r="J129" i="2"/>
  <c r="O128" i="2"/>
  <c r="P128" i="2" s="1"/>
  <c r="J128" i="2"/>
  <c r="E128" i="2"/>
  <c r="O127" i="2"/>
  <c r="J127" i="2"/>
  <c r="P127" i="2" s="1"/>
  <c r="O126" i="2"/>
  <c r="P126" i="2" s="1"/>
  <c r="J126" i="2"/>
  <c r="E126" i="2"/>
  <c r="O125" i="2"/>
  <c r="P125" i="2" s="1"/>
  <c r="J125" i="2"/>
  <c r="P124" i="2"/>
  <c r="O124" i="2"/>
  <c r="J124" i="2"/>
  <c r="E124" i="2"/>
  <c r="O123" i="2"/>
  <c r="P123" i="2" s="1"/>
  <c r="J123" i="2"/>
  <c r="P122" i="2"/>
  <c r="O122" i="2"/>
  <c r="J122" i="2"/>
  <c r="O121" i="2"/>
  <c r="J121" i="2"/>
  <c r="P121" i="2" s="1"/>
  <c r="E121" i="2"/>
  <c r="O120" i="2"/>
  <c r="P120" i="2" s="1"/>
  <c r="J120" i="2"/>
  <c r="O119" i="2"/>
  <c r="P119" i="2" s="1"/>
  <c r="J119" i="2"/>
  <c r="E119" i="2"/>
  <c r="O118" i="2"/>
  <c r="P118" i="2" s="1"/>
  <c r="J118" i="2"/>
  <c r="O117" i="2"/>
  <c r="P117" i="2" s="1"/>
  <c r="J117" i="2"/>
  <c r="E117" i="2"/>
  <c r="O116" i="2"/>
  <c r="P116" i="2" s="1"/>
  <c r="J116" i="2"/>
  <c r="O115" i="2"/>
  <c r="P115" i="2" s="1"/>
  <c r="J115" i="2"/>
  <c r="P114" i="2"/>
  <c r="O114" i="2"/>
  <c r="J114" i="2"/>
  <c r="O113" i="2"/>
  <c r="P113" i="2" s="1"/>
  <c r="J113" i="2"/>
  <c r="E113" i="2"/>
  <c r="O112" i="2"/>
  <c r="P112" i="2" s="1"/>
  <c r="J112" i="2"/>
  <c r="P111" i="2"/>
  <c r="O111" i="2"/>
  <c r="J111" i="2"/>
  <c r="E111" i="2"/>
  <c r="O110" i="2"/>
  <c r="P110" i="2" s="1"/>
  <c r="J110" i="2"/>
  <c r="O109" i="2"/>
  <c r="P109" i="2" s="1"/>
  <c r="J109" i="2"/>
  <c r="O108" i="2"/>
  <c r="P108" i="2" s="1"/>
  <c r="J108" i="2"/>
  <c r="E108" i="2"/>
  <c r="O107" i="2"/>
  <c r="J107" i="2"/>
  <c r="P107" i="2" s="1"/>
  <c r="O106" i="2"/>
  <c r="J106" i="2"/>
  <c r="O105" i="2"/>
  <c r="P105" i="2" s="1"/>
  <c r="J105" i="2"/>
  <c r="P104" i="2"/>
  <c r="O104" i="2"/>
  <c r="J104" i="2"/>
  <c r="E104" i="2"/>
  <c r="O103" i="2"/>
  <c r="J103" i="2"/>
  <c r="P102" i="2"/>
  <c r="O102" i="2"/>
  <c r="J102" i="2"/>
  <c r="P101" i="2"/>
  <c r="O101" i="2"/>
  <c r="J101" i="2"/>
  <c r="E101" i="2"/>
  <c r="O100" i="2"/>
  <c r="J100" i="2"/>
  <c r="P100" i="2" s="1"/>
  <c r="O99" i="2"/>
  <c r="P99" i="2" s="1"/>
  <c r="J99" i="2"/>
  <c r="P98" i="2"/>
  <c r="O98" i="2"/>
  <c r="J98" i="2"/>
  <c r="O97" i="2"/>
  <c r="J97" i="2"/>
  <c r="P97" i="2" s="1"/>
  <c r="E97" i="2"/>
  <c r="O96" i="2"/>
  <c r="J96" i="2"/>
  <c r="O95" i="2"/>
  <c r="P95" i="2" s="1"/>
  <c r="J95" i="2"/>
  <c r="O94" i="2"/>
  <c r="P94" i="2" s="1"/>
  <c r="J94" i="2"/>
  <c r="O93" i="2"/>
  <c r="J93" i="2"/>
  <c r="E93" i="2"/>
  <c r="P92" i="2"/>
  <c r="O92" i="2"/>
  <c r="J92" i="2"/>
  <c r="O91" i="2"/>
  <c r="J91" i="2"/>
  <c r="P91" i="2" s="1"/>
  <c r="O90" i="2"/>
  <c r="P90" i="2" s="1"/>
  <c r="J90" i="2"/>
  <c r="E90" i="2"/>
  <c r="O89" i="2"/>
  <c r="P89" i="2" s="1"/>
  <c r="J89" i="2"/>
  <c r="O88" i="2"/>
  <c r="P88" i="2" s="1"/>
  <c r="J88" i="2"/>
  <c r="E88" i="2"/>
  <c r="O87" i="2"/>
  <c r="P87" i="2" s="1"/>
  <c r="J87" i="2"/>
  <c r="P86" i="2"/>
  <c r="O86" i="2"/>
  <c r="J86" i="2"/>
  <c r="O85" i="2"/>
  <c r="J85" i="2"/>
  <c r="P85" i="2" s="1"/>
  <c r="E85" i="2"/>
  <c r="O84" i="2"/>
  <c r="P84" i="2" s="1"/>
  <c r="J84" i="2"/>
  <c r="O83" i="2"/>
  <c r="P83" i="2" s="1"/>
  <c r="J83" i="2"/>
  <c r="E83" i="2"/>
  <c r="O82" i="2"/>
  <c r="P82" i="2" s="1"/>
  <c r="J82" i="2"/>
  <c r="P81" i="2"/>
  <c r="O81" i="2"/>
  <c r="J81" i="2"/>
  <c r="E81" i="2"/>
  <c r="O80" i="2"/>
  <c r="P80" i="2" s="1"/>
  <c r="J80" i="2"/>
  <c r="O79" i="2"/>
  <c r="P79" i="2" s="1"/>
  <c r="J79" i="2"/>
  <c r="O78" i="2"/>
  <c r="P78" i="2" s="1"/>
  <c r="J78" i="2"/>
  <c r="E78" i="2"/>
  <c r="O77" i="2"/>
  <c r="J77" i="2"/>
  <c r="P77" i="2" s="1"/>
  <c r="O76" i="2"/>
  <c r="P76" i="2" s="1"/>
  <c r="J76" i="2"/>
  <c r="O75" i="2"/>
  <c r="P75" i="2" s="1"/>
  <c r="J75" i="2"/>
  <c r="E75" i="2"/>
  <c r="O74" i="2"/>
  <c r="P74" i="2" s="1"/>
  <c r="J74" i="2"/>
  <c r="O73" i="2"/>
  <c r="P73" i="2" s="1"/>
  <c r="J73" i="2"/>
  <c r="E73" i="2"/>
  <c r="O72" i="2"/>
  <c r="P72" i="2" s="1"/>
  <c r="J72" i="2"/>
  <c r="O71" i="2"/>
  <c r="J71" i="2"/>
  <c r="P71" i="2" s="1"/>
  <c r="O70" i="2"/>
  <c r="P70" i="2" s="1"/>
  <c r="J70" i="2"/>
  <c r="E70" i="2"/>
  <c r="P69" i="2"/>
  <c r="O69" i="2"/>
  <c r="J69" i="2"/>
  <c r="O68" i="2"/>
  <c r="P68" i="2" s="1"/>
  <c r="J68" i="2"/>
  <c r="O67" i="2"/>
  <c r="J67" i="2"/>
  <c r="O66" i="2"/>
  <c r="P66" i="2" s="1"/>
  <c r="J66" i="2"/>
  <c r="E66" i="2"/>
  <c r="P65" i="2"/>
  <c r="O65" i="2"/>
  <c r="J65" i="2"/>
  <c r="O64" i="2"/>
  <c r="P64" i="2" s="1"/>
  <c r="J64" i="2"/>
  <c r="E64" i="2"/>
  <c r="P63" i="2"/>
  <c r="O63" i="2"/>
  <c r="J63" i="2"/>
  <c r="O62" i="2"/>
  <c r="P62" i="2" s="1"/>
  <c r="J62" i="2"/>
  <c r="O61" i="2"/>
  <c r="P61" i="2" s="1"/>
  <c r="J61" i="2"/>
  <c r="E61" i="2"/>
  <c r="O60" i="2"/>
  <c r="P60" i="2" s="1"/>
  <c r="J60" i="2"/>
  <c r="O59" i="2"/>
  <c r="J59" i="2"/>
  <c r="P59" i="2" s="1"/>
  <c r="O58" i="2"/>
  <c r="J58" i="2"/>
  <c r="P58" i="2" s="1"/>
  <c r="E58" i="2"/>
  <c r="P57" i="2"/>
  <c r="O57" i="2"/>
  <c r="J57" i="2"/>
  <c r="O56" i="2"/>
  <c r="P56" i="2" s="1"/>
  <c r="J56" i="2"/>
  <c r="O55" i="2"/>
  <c r="J55" i="2"/>
  <c r="E55" i="2"/>
  <c r="O54" i="2"/>
  <c r="J54" i="2"/>
  <c r="O53" i="2"/>
  <c r="J53" i="2"/>
  <c r="P53" i="2" s="1"/>
  <c r="O52" i="2"/>
  <c r="J52" i="2"/>
  <c r="E52" i="2"/>
  <c r="P51" i="2"/>
  <c r="O51" i="2"/>
  <c r="J51" i="2"/>
  <c r="O50" i="2"/>
  <c r="P50" i="2" s="1"/>
  <c r="J50" i="2"/>
  <c r="O49" i="2"/>
  <c r="P49" i="2" s="1"/>
  <c r="J49" i="2"/>
  <c r="E49" i="2"/>
  <c r="O48" i="2"/>
  <c r="P48" i="2" s="1"/>
  <c r="J48" i="2"/>
  <c r="O47" i="2"/>
  <c r="J47" i="2"/>
  <c r="P47" i="2" s="1"/>
  <c r="O46" i="2"/>
  <c r="P46" i="2" s="1"/>
  <c r="J46" i="2"/>
  <c r="E46" i="2"/>
  <c r="P45" i="2"/>
  <c r="O45" i="2"/>
  <c r="J45" i="2"/>
  <c r="O44" i="2"/>
  <c r="P44" i="2" s="1"/>
  <c r="J44" i="2"/>
  <c r="E44" i="2"/>
  <c r="O43" i="2"/>
  <c r="P43" i="2" s="1"/>
  <c r="J43" i="2"/>
  <c r="O42" i="2"/>
  <c r="P42" i="2" s="1"/>
  <c r="J42" i="2"/>
  <c r="E42" i="2"/>
  <c r="O41" i="2"/>
  <c r="P41" i="2" s="1"/>
  <c r="J41" i="2"/>
  <c r="O40" i="2"/>
  <c r="J40" i="2"/>
  <c r="P39" i="2"/>
  <c r="O39" i="2"/>
  <c r="J39" i="2"/>
  <c r="E39" i="2"/>
  <c r="P38" i="2"/>
  <c r="O38" i="2"/>
  <c r="J38" i="2"/>
  <c r="O37" i="2"/>
  <c r="P37" i="2" s="1"/>
  <c r="J37" i="2"/>
  <c r="O36" i="2"/>
  <c r="P36" i="2" s="1"/>
  <c r="J36" i="2"/>
  <c r="E36" i="2"/>
  <c r="O35" i="2"/>
  <c r="J35" i="2"/>
  <c r="P34" i="2"/>
  <c r="O34" i="2"/>
  <c r="J34" i="2"/>
  <c r="E34" i="2"/>
  <c r="O33" i="2"/>
  <c r="P33" i="2" s="1"/>
  <c r="J33" i="2"/>
  <c r="P32" i="2"/>
  <c r="O32" i="2"/>
  <c r="J32" i="2"/>
  <c r="O31" i="2"/>
  <c r="P31" i="2" s="1"/>
  <c r="J31" i="2"/>
  <c r="O30" i="2"/>
  <c r="P30" i="2" s="1"/>
  <c r="J30" i="2"/>
  <c r="E30" i="2"/>
  <c r="O29" i="2"/>
  <c r="J29" i="2"/>
  <c r="O28" i="2"/>
  <c r="J28" i="2"/>
  <c r="E28" i="2"/>
  <c r="O27" i="2"/>
  <c r="P27" i="2" s="1"/>
  <c r="J27" i="2"/>
  <c r="P26" i="2"/>
  <c r="O26" i="2"/>
  <c r="J26" i="2"/>
  <c r="E26" i="2"/>
  <c r="P25" i="2"/>
  <c r="O25" i="2"/>
  <c r="J25" i="2"/>
  <c r="P24" i="2"/>
  <c r="O24" i="2"/>
  <c r="J24" i="2"/>
  <c r="E24" i="2"/>
  <c r="O23" i="2"/>
  <c r="P23" i="2" s="1"/>
  <c r="J23" i="2"/>
  <c r="O22" i="2"/>
  <c r="P22" i="2" s="1"/>
  <c r="J22" i="2"/>
  <c r="O21" i="2"/>
  <c r="P21" i="2" s="1"/>
  <c r="J21" i="2"/>
  <c r="E21" i="2"/>
  <c r="O20" i="2"/>
  <c r="J20" i="2"/>
  <c r="P20" i="2" s="1"/>
  <c r="O19" i="2"/>
  <c r="P19" i="2" s="1"/>
  <c r="J19" i="2"/>
  <c r="O18" i="2"/>
  <c r="P18" i="2" s="1"/>
  <c r="J18" i="2"/>
  <c r="E18" i="2"/>
  <c r="P17" i="2"/>
  <c r="O17" i="2"/>
  <c r="J17" i="2"/>
  <c r="O16" i="2"/>
  <c r="P16" i="2" s="1"/>
  <c r="J16" i="2"/>
  <c r="E16" i="2"/>
  <c r="P15" i="2"/>
  <c r="O15" i="2"/>
  <c r="J15" i="2"/>
  <c r="O14" i="2"/>
  <c r="J14" i="2"/>
  <c r="P14" i="2" s="1"/>
  <c r="E14" i="2"/>
  <c r="O13" i="2"/>
  <c r="J13" i="2"/>
  <c r="O12" i="2"/>
  <c r="P12" i="2" s="1"/>
  <c r="J12" i="2"/>
  <c r="O11" i="2"/>
  <c r="P11" i="2" s="1"/>
  <c r="J11" i="2"/>
  <c r="E11" i="2"/>
  <c r="V143" i="36" l="1"/>
  <c r="V75" i="36"/>
  <c r="V87" i="36"/>
  <c r="W87" i="36" s="1"/>
  <c r="V74" i="36"/>
  <c r="V119" i="36"/>
  <c r="S97" i="36"/>
  <c r="S96" i="36" s="1"/>
  <c r="V54" i="36"/>
  <c r="W54" i="36" s="1"/>
  <c r="V79" i="36"/>
  <c r="W79" i="36" s="1"/>
  <c r="Z79" i="36" s="1"/>
  <c r="V86" i="36"/>
  <c r="W86" i="36" s="1"/>
  <c r="Z86" i="36" s="1"/>
  <c r="V98" i="36"/>
  <c r="W148" i="36"/>
  <c r="I130" i="36"/>
  <c r="L96" i="36"/>
  <c r="I94" i="36"/>
  <c r="O139" i="36"/>
  <c r="V137" i="36"/>
  <c r="W137" i="36" s="1"/>
  <c r="V77" i="36"/>
  <c r="V76" i="36" s="1"/>
  <c r="O127" i="36"/>
  <c r="M32" i="36"/>
  <c r="M96" i="36"/>
  <c r="J163" i="36"/>
  <c r="V20" i="36"/>
  <c r="V19" i="36" s="1"/>
  <c r="P96" i="36"/>
  <c r="P120" i="36"/>
  <c r="M120" i="36"/>
  <c r="P139" i="36"/>
  <c r="V116" i="36"/>
  <c r="V115" i="36" s="1"/>
  <c r="V41" i="36"/>
  <c r="V40" i="36" s="1"/>
  <c r="V17" i="36"/>
  <c r="W17" i="36" s="1"/>
  <c r="M139" i="36"/>
  <c r="V147" i="36"/>
  <c r="W147" i="36" s="1"/>
  <c r="W95" i="36"/>
  <c r="W94" i="36" s="1"/>
  <c r="V97" i="36"/>
  <c r="V96" i="36" s="1"/>
  <c r="V89" i="36"/>
  <c r="V88" i="36" s="1"/>
  <c r="V61" i="36"/>
  <c r="W61" i="36" s="1"/>
  <c r="W71" i="36"/>
  <c r="W119" i="36"/>
  <c r="V59" i="36"/>
  <c r="W59" i="36" s="1"/>
  <c r="V141" i="36"/>
  <c r="W141" i="36" s="1"/>
  <c r="J155" i="36"/>
  <c r="J154" i="36" s="1"/>
  <c r="V122" i="36"/>
  <c r="W122" i="36" s="1"/>
  <c r="O120" i="36"/>
  <c r="V132" i="36"/>
  <c r="V47" i="36"/>
  <c r="W47" i="36" s="1"/>
  <c r="W101" i="36"/>
  <c r="W123" i="36"/>
  <c r="V150" i="36"/>
  <c r="W150" i="36" s="1"/>
  <c r="W44" i="36"/>
  <c r="Z44" i="36" s="1"/>
  <c r="M88" i="36"/>
  <c r="V39" i="36"/>
  <c r="V38" i="36" s="1"/>
  <c r="W46" i="36"/>
  <c r="Z46" i="36" s="1"/>
  <c r="V107" i="36"/>
  <c r="V106" i="36" s="1"/>
  <c r="M106" i="36"/>
  <c r="W84" i="36"/>
  <c r="Z84" i="36" s="1"/>
  <c r="H10" i="36"/>
  <c r="W138" i="36"/>
  <c r="V56" i="36"/>
  <c r="V55" i="36" s="1"/>
  <c r="V135" i="36"/>
  <c r="W135" i="36"/>
  <c r="W103" i="36"/>
  <c r="W102" i="36" s="1"/>
  <c r="J98" i="36"/>
  <c r="I96" i="36"/>
  <c r="M76" i="36"/>
  <c r="P145" i="36"/>
  <c r="J70" i="36"/>
  <c r="W70" i="36" s="1"/>
  <c r="Z70" i="36" s="1"/>
  <c r="D10" i="36"/>
  <c r="J152" i="36"/>
  <c r="Q110" i="36"/>
  <c r="S111" i="36"/>
  <c r="S110" i="36" s="1"/>
  <c r="S134" i="36"/>
  <c r="S133" i="36" s="1"/>
  <c r="Q133" i="36"/>
  <c r="M26" i="36"/>
  <c r="V27" i="36"/>
  <c r="V26" i="36" s="1"/>
  <c r="S128" i="36"/>
  <c r="S127" i="36" s="1"/>
  <c r="Q127" i="36"/>
  <c r="M117" i="36"/>
  <c r="V118" i="36"/>
  <c r="V117" i="36" s="1"/>
  <c r="S114" i="36"/>
  <c r="S113" i="36" s="1"/>
  <c r="Q113" i="36"/>
  <c r="W20" i="36"/>
  <c r="W19" i="36" s="1"/>
  <c r="Z19" i="36" s="1"/>
  <c r="J19" i="36"/>
  <c r="W75" i="36"/>
  <c r="J74" i="36"/>
  <c r="J162" i="36"/>
  <c r="S42" i="36"/>
  <c r="V42" i="36" s="1"/>
  <c r="W42" i="36" s="1"/>
  <c r="Z42" i="36" s="1"/>
  <c r="V43" i="36"/>
  <c r="W43" i="36" s="1"/>
  <c r="S93" i="36"/>
  <c r="S92" i="36" s="1"/>
  <c r="Q92" i="36"/>
  <c r="I159" i="36"/>
  <c r="J117" i="36"/>
  <c r="V67" i="36"/>
  <c r="W67" i="36" s="1"/>
  <c r="I113" i="36"/>
  <c r="J114" i="36"/>
  <c r="J100" i="36"/>
  <c r="I99" i="36"/>
  <c r="S62" i="36"/>
  <c r="V62" i="36" s="1"/>
  <c r="W62" i="36" s="1"/>
  <c r="Z62" i="36" s="1"/>
  <c r="V63" i="36"/>
  <c r="W63" i="36" s="1"/>
  <c r="S32" i="36"/>
  <c r="V33" i="36"/>
  <c r="V32" i="36" s="1"/>
  <c r="M113" i="36"/>
  <c r="M133" i="36"/>
  <c r="M99" i="36"/>
  <c r="J68" i="36"/>
  <c r="W68" i="36" s="1"/>
  <c r="Z68" i="36" s="1"/>
  <c r="W69" i="36"/>
  <c r="M145" i="36"/>
  <c r="V37" i="36"/>
  <c r="V155" i="36"/>
  <c r="V154" i="36" s="1"/>
  <c r="M154" i="36"/>
  <c r="S100" i="36"/>
  <c r="S99" i="36" s="1"/>
  <c r="Q99" i="36"/>
  <c r="L139" i="36"/>
  <c r="I104" i="36"/>
  <c r="J105" i="36"/>
  <c r="V24" i="36"/>
  <c r="M23" i="36"/>
  <c r="J146" i="36"/>
  <c r="I145" i="36"/>
  <c r="J130" i="36"/>
  <c r="M16" i="36"/>
  <c r="V18" i="36"/>
  <c r="V157" i="36"/>
  <c r="V156" i="36" s="1"/>
  <c r="P156" i="36"/>
  <c r="V144" i="36"/>
  <c r="W144" i="36" s="1"/>
  <c r="V129" i="36"/>
  <c r="W129" i="36" s="1"/>
  <c r="I139" i="36"/>
  <c r="J140" i="36"/>
  <c r="J48" i="36"/>
  <c r="V136" i="36"/>
  <c r="W136" i="36" s="1"/>
  <c r="V73" i="36"/>
  <c r="W73" i="36" s="1"/>
  <c r="V72" i="36"/>
  <c r="W72" i="36" s="1"/>
  <c r="Z72" i="36" s="1"/>
  <c r="V125" i="36"/>
  <c r="V124" i="36" s="1"/>
  <c r="M124" i="36"/>
  <c r="J13" i="36"/>
  <c r="M152" i="36"/>
  <c r="V153" i="36"/>
  <c r="V152" i="36" s="1"/>
  <c r="V22" i="36"/>
  <c r="M104" i="36"/>
  <c r="V105" i="36"/>
  <c r="V104" i="36" s="1"/>
  <c r="M92" i="36"/>
  <c r="J90" i="36"/>
  <c r="V82" i="36"/>
  <c r="J121" i="36"/>
  <c r="I120" i="36"/>
  <c r="S146" i="36"/>
  <c r="S145" i="36" s="1"/>
  <c r="Q145" i="36"/>
  <c r="W151" i="36"/>
  <c r="L133" i="36"/>
  <c r="L145" i="36"/>
  <c r="W143" i="36"/>
  <c r="P133" i="36"/>
  <c r="O133" i="36"/>
  <c r="L99" i="36"/>
  <c r="O145" i="36"/>
  <c r="J16" i="36"/>
  <c r="V65" i="36"/>
  <c r="W65" i="36" s="1"/>
  <c r="M11" i="36"/>
  <c r="V12" i="36"/>
  <c r="J125" i="36"/>
  <c r="I124" i="36"/>
  <c r="M110" i="36"/>
  <c r="M162" i="36"/>
  <c r="V163" i="36"/>
  <c r="V162" i="36" s="1"/>
  <c r="V108" i="36"/>
  <c r="W109" i="36"/>
  <c r="W108" i="36" s="1"/>
  <c r="M90" i="36"/>
  <c r="V91" i="36"/>
  <c r="V90" i="36" s="1"/>
  <c r="I156" i="36"/>
  <c r="J157" i="36"/>
  <c r="J159" i="36"/>
  <c r="W160" i="36"/>
  <c r="V161" i="36"/>
  <c r="V159" i="36" s="1"/>
  <c r="P159" i="36"/>
  <c r="J134" i="36"/>
  <c r="I133" i="36"/>
  <c r="J26" i="36"/>
  <c r="J55" i="36"/>
  <c r="J66" i="36"/>
  <c r="Q120" i="36"/>
  <c r="S121" i="36"/>
  <c r="J38" i="36"/>
  <c r="I92" i="36"/>
  <c r="J93" i="36"/>
  <c r="V15" i="36"/>
  <c r="V13" i="36" s="1"/>
  <c r="M13" i="36"/>
  <c r="J128" i="36"/>
  <c r="I127" i="36"/>
  <c r="M48" i="36"/>
  <c r="V49" i="36"/>
  <c r="V48" i="36" s="1"/>
  <c r="J32" i="36"/>
  <c r="J110" i="36"/>
  <c r="M130" i="36"/>
  <c r="V131" i="36"/>
  <c r="L120" i="36"/>
  <c r="V66" i="36"/>
  <c r="M127" i="36"/>
  <c r="V142" i="36"/>
  <c r="W142" i="36" s="1"/>
  <c r="J64" i="36"/>
  <c r="V30" i="36"/>
  <c r="Q139" i="36"/>
  <c r="S140" i="36"/>
  <c r="V64" i="36"/>
  <c r="H115" i="34"/>
  <c r="H152" i="34"/>
  <c r="L110" i="34"/>
  <c r="P81" i="34"/>
  <c r="P110" i="34"/>
  <c r="P23" i="34"/>
  <c r="I97" i="34"/>
  <c r="J97" i="34" s="1"/>
  <c r="H106" i="34"/>
  <c r="O141" i="34"/>
  <c r="J165" i="34"/>
  <c r="J164" i="34" s="1"/>
  <c r="L125" i="34"/>
  <c r="L124" i="34" s="1"/>
  <c r="I150" i="34"/>
  <c r="J150" i="34" s="1"/>
  <c r="H164" i="34"/>
  <c r="I13" i="34"/>
  <c r="O101" i="34"/>
  <c r="O99" i="34" s="1"/>
  <c r="O138" i="34"/>
  <c r="P122" i="34"/>
  <c r="H108" i="34"/>
  <c r="I108" i="34"/>
  <c r="H90" i="34"/>
  <c r="I119" i="34"/>
  <c r="L163" i="35"/>
  <c r="L162" i="35" s="1"/>
  <c r="P200" i="4"/>
  <c r="P229" i="6"/>
  <c r="P16" i="4"/>
  <c r="P397" i="6"/>
  <c r="P580" i="6"/>
  <c r="P205" i="6"/>
  <c r="P16" i="6"/>
  <c r="P189" i="6"/>
  <c r="P389" i="6"/>
  <c r="P96" i="2"/>
  <c r="P34" i="5"/>
  <c r="P339" i="6"/>
  <c r="P18" i="5"/>
  <c r="P357" i="4"/>
  <c r="P161" i="2"/>
  <c r="P653" i="6"/>
  <c r="P20" i="3"/>
  <c r="P56" i="4"/>
  <c r="P147" i="2"/>
  <c r="P237" i="6"/>
  <c r="P612" i="6"/>
  <c r="P67" i="2"/>
  <c r="P154" i="2"/>
  <c r="P431" i="6"/>
  <c r="P93" i="4"/>
  <c r="P350" i="4"/>
  <c r="P157" i="6"/>
  <c r="P190" i="6"/>
  <c r="P310" i="4"/>
  <c r="P117" i="6"/>
  <c r="P133" i="6"/>
  <c r="P373" i="6"/>
  <c r="P474" i="6"/>
  <c r="P639" i="6"/>
  <c r="P183" i="6"/>
  <c r="P606" i="6"/>
  <c r="P164" i="2"/>
  <c r="P103" i="4"/>
  <c r="P417" i="6"/>
  <c r="P120" i="4"/>
  <c r="P71" i="5"/>
  <c r="P292" i="6"/>
  <c r="I66" i="34"/>
  <c r="J67" i="34"/>
  <c r="J66" i="34" s="1"/>
  <c r="P361" i="4"/>
  <c r="P119" i="6"/>
  <c r="P616" i="6"/>
  <c r="P13" i="2"/>
  <c r="P259" i="6"/>
  <c r="P512" i="6"/>
  <c r="P548" i="6"/>
  <c r="P317" i="4"/>
  <c r="P321" i="4"/>
  <c r="P337" i="4"/>
  <c r="P592" i="6"/>
  <c r="P60" i="5"/>
  <c r="P256" i="4"/>
  <c r="P281" i="4"/>
  <c r="P386" i="6"/>
  <c r="P513" i="6"/>
  <c r="P521" i="6"/>
  <c r="P578" i="6"/>
  <c r="P141" i="2"/>
  <c r="P76" i="6"/>
  <c r="J107" i="34"/>
  <c r="J106" i="34" s="1"/>
  <c r="I106" i="34"/>
  <c r="P169" i="4"/>
  <c r="P303" i="4"/>
  <c r="P539" i="6"/>
  <c r="P154" i="4"/>
  <c r="P366" i="6"/>
  <c r="P56" i="3"/>
  <c r="P52" i="6"/>
  <c r="P233" i="6"/>
  <c r="P33" i="3"/>
  <c r="P130" i="2"/>
  <c r="P89" i="4"/>
  <c r="P140" i="4"/>
  <c r="P41" i="5"/>
  <c r="P303" i="6"/>
  <c r="P353" i="6"/>
  <c r="P456" i="6"/>
  <c r="I115" i="34"/>
  <c r="P83" i="4"/>
  <c r="P267" i="4"/>
  <c r="P27" i="5"/>
  <c r="P197" i="6"/>
  <c r="P213" i="6"/>
  <c r="P646" i="6"/>
  <c r="P176" i="4"/>
  <c r="P198" i="6"/>
  <c r="P459" i="6"/>
  <c r="P54" i="2"/>
  <c r="P236" i="4"/>
  <c r="P161" i="4"/>
  <c r="P40" i="2"/>
  <c r="P126" i="6"/>
  <c r="P150" i="6"/>
  <c r="P257" i="6"/>
  <c r="P60" i="4"/>
  <c r="P13" i="5"/>
  <c r="P519" i="6"/>
  <c r="J63" i="34"/>
  <c r="J62" i="34" s="1"/>
  <c r="I62" i="34"/>
  <c r="P28" i="2"/>
  <c r="P144" i="2"/>
  <c r="P179" i="6"/>
  <c r="P390" i="6"/>
  <c r="V35" i="34"/>
  <c r="W35" i="34" s="1"/>
  <c r="P137" i="4"/>
  <c r="P11" i="5"/>
  <c r="P37" i="6"/>
  <c r="P359" i="6"/>
  <c r="P561" i="6"/>
  <c r="P568" i="6"/>
  <c r="P103" i="2"/>
  <c r="P41" i="3"/>
  <c r="P97" i="4"/>
  <c r="P241" i="4"/>
  <c r="P13" i="6"/>
  <c r="P273" i="6"/>
  <c r="P383" i="6"/>
  <c r="P450" i="6"/>
  <c r="P613" i="6"/>
  <c r="P637" i="6"/>
  <c r="P106" i="2"/>
  <c r="P21" i="4"/>
  <c r="P117" i="4"/>
  <c r="P17" i="6"/>
  <c r="P25" i="6"/>
  <c r="P206" i="6"/>
  <c r="P426" i="6"/>
  <c r="P93" i="2"/>
  <c r="P14" i="4"/>
  <c r="P223" i="6"/>
  <c r="P503" i="6"/>
  <c r="P579" i="6"/>
  <c r="M148" i="34"/>
  <c r="P330" i="4"/>
  <c r="P354" i="4"/>
  <c r="P45" i="5"/>
  <c r="P143" i="6"/>
  <c r="P495" i="6"/>
  <c r="P22" i="3"/>
  <c r="P37" i="4"/>
  <c r="P277" i="4"/>
  <c r="P301" i="4"/>
  <c r="P113" i="6"/>
  <c r="P52" i="2"/>
  <c r="P110" i="4"/>
  <c r="P25" i="5"/>
  <c r="P153" i="6"/>
  <c r="P177" i="6"/>
  <c r="P286" i="6"/>
  <c r="P462" i="6"/>
  <c r="P497" i="6"/>
  <c r="P586" i="6"/>
  <c r="P657" i="6"/>
  <c r="M41" i="34"/>
  <c r="M40" i="34" s="1"/>
  <c r="H40" i="34"/>
  <c r="I148" i="34"/>
  <c r="J148" i="34" s="1"/>
  <c r="I155" i="34"/>
  <c r="J155" i="34" s="1"/>
  <c r="J154" i="34" s="1"/>
  <c r="P57" i="3"/>
  <c r="P81" i="4"/>
  <c r="P53" i="6"/>
  <c r="P97" i="6"/>
  <c r="L114" i="34"/>
  <c r="L113" i="34" s="1"/>
  <c r="I114" i="34"/>
  <c r="I113" i="34" s="1"/>
  <c r="P35" i="2"/>
  <c r="P37" i="3"/>
  <c r="P61" i="4"/>
  <c r="P157" i="4"/>
  <c r="P201" i="4"/>
  <c r="P33" i="6"/>
  <c r="L105" i="34"/>
  <c r="L104" i="34" s="1"/>
  <c r="D104" i="34"/>
  <c r="Q105" i="34" s="1"/>
  <c r="Q104" i="34" s="1"/>
  <c r="I105" i="34"/>
  <c r="P29" i="2"/>
  <c r="P21" i="5"/>
  <c r="M122" i="34"/>
  <c r="P237" i="4"/>
  <c r="P77" i="6"/>
  <c r="P555" i="6"/>
  <c r="P617" i="6"/>
  <c r="P65" i="5"/>
  <c r="P55" i="2"/>
  <c r="P261" i="4"/>
  <c r="P297" i="4"/>
  <c r="P341" i="4"/>
  <c r="P137" i="6"/>
  <c r="P173" i="6"/>
  <c r="P217" i="6"/>
  <c r="P253" i="6"/>
  <c r="P297" i="6"/>
  <c r="P333" i="6"/>
  <c r="P377" i="6"/>
  <c r="P413" i="6"/>
  <c r="P492" i="6"/>
  <c r="P563" i="6"/>
  <c r="P633" i="6"/>
  <c r="J82" i="34"/>
  <c r="I81" i="34"/>
  <c r="I122" i="34"/>
  <c r="J122" i="34" s="1"/>
  <c r="J89" i="34"/>
  <c r="J88" i="34" s="1"/>
  <c r="I88" i="34"/>
  <c r="L136" i="34"/>
  <c r="O136" i="34"/>
  <c r="P17" i="4"/>
  <c r="P121" i="4"/>
  <c r="P61" i="3"/>
  <c r="P77" i="4"/>
  <c r="P57" i="6"/>
  <c r="P93" i="6"/>
  <c r="P626" i="6"/>
  <c r="L81" i="34"/>
  <c r="J39" i="34"/>
  <c r="J38" i="34" s="1"/>
  <c r="H124" i="34"/>
  <c r="H156" i="34"/>
  <c r="P48" i="34"/>
  <c r="V51" i="34"/>
  <c r="V34" i="34"/>
  <c r="S37" i="34"/>
  <c r="S36" i="34" s="1"/>
  <c r="P123" i="34"/>
  <c r="D124" i="34"/>
  <c r="Q125" i="34" s="1"/>
  <c r="Q124" i="34" s="1"/>
  <c r="L16" i="34"/>
  <c r="M138" i="34"/>
  <c r="H10" i="35"/>
  <c r="V52" i="34"/>
  <c r="W52" i="34" s="1"/>
  <c r="Q68" i="34"/>
  <c r="M132" i="34"/>
  <c r="J163" i="35"/>
  <c r="I162" i="35"/>
  <c r="M162" i="35"/>
  <c r="W165" i="35"/>
  <c r="W164" i="35" s="1"/>
  <c r="S89" i="34"/>
  <c r="S88" i="34" s="1"/>
  <c r="Q88" i="34"/>
  <c r="Q76" i="34"/>
  <c r="S77" i="34"/>
  <c r="S76" i="34" s="1"/>
  <c r="L93" i="34"/>
  <c r="L92" i="34" s="1"/>
  <c r="P93" i="34"/>
  <c r="P92" i="34" s="1"/>
  <c r="M93" i="34"/>
  <c r="M92" i="34" s="1"/>
  <c r="H133" i="34"/>
  <c r="H13" i="34"/>
  <c r="I19" i="34"/>
  <c r="J20" i="34"/>
  <c r="J19" i="34" s="1"/>
  <c r="H48" i="34"/>
  <c r="W51" i="34"/>
  <c r="V78" i="34"/>
  <c r="D92" i="34"/>
  <c r="Q93" i="34" s="1"/>
  <c r="S93" i="34" s="1"/>
  <c r="S14" i="34"/>
  <c r="S13" i="34" s="1"/>
  <c r="Q23" i="34"/>
  <c r="S24" i="34"/>
  <c r="S23" i="34" s="1"/>
  <c r="Q40" i="34"/>
  <c r="S41" i="34"/>
  <c r="S40" i="34" s="1"/>
  <c r="J59" i="34"/>
  <c r="J58" i="34" s="1"/>
  <c r="I58" i="34"/>
  <c r="I64" i="34"/>
  <c r="M82" i="34"/>
  <c r="M81" i="34" s="1"/>
  <c r="H81" i="34"/>
  <c r="J91" i="34"/>
  <c r="I90" i="34"/>
  <c r="I93" i="34"/>
  <c r="L121" i="34"/>
  <c r="L120" i="34" s="1"/>
  <c r="D120" i="34"/>
  <c r="Q121" i="34" s="1"/>
  <c r="P121" i="34"/>
  <c r="I121" i="34"/>
  <c r="J121" i="34" s="1"/>
  <c r="O121" i="34"/>
  <c r="L140" i="34"/>
  <c r="M140" i="34"/>
  <c r="I140" i="34"/>
  <c r="J140" i="34" s="1"/>
  <c r="D139" i="34"/>
  <c r="Q140" i="34" s="1"/>
  <c r="Q139" i="34" s="1"/>
  <c r="L143" i="34"/>
  <c r="M143" i="34"/>
  <c r="I143" i="34"/>
  <c r="J143" i="34" s="1"/>
  <c r="M151" i="34"/>
  <c r="V151" i="34" s="1"/>
  <c r="L151" i="34"/>
  <c r="J153" i="34"/>
  <c r="J152" i="34" s="1"/>
  <c r="I152" i="34"/>
  <c r="I154" i="34"/>
  <c r="J24" i="34"/>
  <c r="J23" i="34" s="1"/>
  <c r="I23" i="34"/>
  <c r="I48" i="34"/>
  <c r="I72" i="34"/>
  <c r="J73" i="34"/>
  <c r="Q74" i="34"/>
  <c r="P26" i="34"/>
  <c r="W57" i="34"/>
  <c r="V112" i="34"/>
  <c r="W112" i="34" s="1"/>
  <c r="D113" i="34"/>
  <c r="Q114" i="34" s="1"/>
  <c r="Q113" i="34" s="1"/>
  <c r="O125" i="34"/>
  <c r="O124" i="34" s="1"/>
  <c r="D154" i="34"/>
  <c r="Q155" i="34" s="1"/>
  <c r="Q154" i="34" s="1"/>
  <c r="M155" i="34"/>
  <c r="M154" i="34" s="1"/>
  <c r="P158" i="34"/>
  <c r="V158" i="34" s="1"/>
  <c r="H159" i="34"/>
  <c r="M97" i="34"/>
  <c r="P105" i="34"/>
  <c r="P104" i="34" s="1"/>
  <c r="M114" i="34"/>
  <c r="M113" i="34" s="1"/>
  <c r="O150" i="34"/>
  <c r="P155" i="34"/>
  <c r="P154" i="34" s="1"/>
  <c r="H11" i="34"/>
  <c r="L13" i="34"/>
  <c r="V18" i="34"/>
  <c r="W18" i="34" s="1"/>
  <c r="V25" i="34"/>
  <c r="W25" i="34" s="1"/>
  <c r="H29" i="34"/>
  <c r="V50" i="34"/>
  <c r="J81" i="34"/>
  <c r="H96" i="34"/>
  <c r="P97" i="34"/>
  <c r="V107" i="34"/>
  <c r="V106" i="34" s="1"/>
  <c r="I110" i="34"/>
  <c r="P114" i="34"/>
  <c r="P113" i="34" s="1"/>
  <c r="O122" i="34"/>
  <c r="M123" i="34"/>
  <c r="V123" i="34" s="1"/>
  <c r="I125" i="34"/>
  <c r="V126" i="34"/>
  <c r="W126" i="34" s="1"/>
  <c r="I138" i="34"/>
  <c r="J138" i="34" s="1"/>
  <c r="I141" i="34"/>
  <c r="J141" i="34" s="1"/>
  <c r="O148" i="34"/>
  <c r="M150" i="34"/>
  <c r="P150" i="34"/>
  <c r="I158" i="34"/>
  <c r="J158" i="34" s="1"/>
  <c r="V62" i="34"/>
  <c r="V86" i="34"/>
  <c r="V46" i="34"/>
  <c r="W46" i="34" s="1"/>
  <c r="Z46" i="34" s="1"/>
  <c r="M11" i="34"/>
  <c r="W15" i="34"/>
  <c r="J13" i="34"/>
  <c r="S17" i="34"/>
  <c r="S16" i="34" s="1"/>
  <c r="Q16" i="34"/>
  <c r="M19" i="34"/>
  <c r="M26" i="34"/>
  <c r="M29" i="34"/>
  <c r="S45" i="34"/>
  <c r="S44" i="34" s="1"/>
  <c r="V44" i="34" s="1"/>
  <c r="Q44" i="34"/>
  <c r="M70" i="34"/>
  <c r="M84" i="34"/>
  <c r="J11" i="34"/>
  <c r="M16" i="34"/>
  <c r="J26" i="34"/>
  <c r="J29" i="34"/>
  <c r="M36" i="34"/>
  <c r="V37" i="34"/>
  <c r="V36" i="34" s="1"/>
  <c r="M42" i="34"/>
  <c r="Q58" i="34"/>
  <c r="S59" i="34"/>
  <c r="S58" i="34" s="1"/>
  <c r="V58" i="34" s="1"/>
  <c r="Q11" i="34"/>
  <c r="S12" i="34"/>
  <c r="S11" i="34" s="1"/>
  <c r="S22" i="34"/>
  <c r="S21" i="34" s="1"/>
  <c r="Q21" i="34"/>
  <c r="W28" i="34"/>
  <c r="Q29" i="34"/>
  <c r="S30" i="34"/>
  <c r="S29" i="34" s="1"/>
  <c r="V56" i="34"/>
  <c r="V55" i="34" s="1"/>
  <c r="M55" i="34"/>
  <c r="J16" i="34"/>
  <c r="Q19" i="34"/>
  <c r="S20" i="34"/>
  <c r="S19" i="34" s="1"/>
  <c r="M21" i="34"/>
  <c r="S27" i="34"/>
  <c r="S26" i="34" s="1"/>
  <c r="Q26" i="34"/>
  <c r="W31" i="34"/>
  <c r="Q38" i="34"/>
  <c r="S39" i="34"/>
  <c r="S38" i="34" s="1"/>
  <c r="W50" i="34"/>
  <c r="Q53" i="34"/>
  <c r="S54" i="34"/>
  <c r="S53" i="34" s="1"/>
  <c r="V53" i="34" s="1"/>
  <c r="J42" i="34"/>
  <c r="M74" i="34"/>
  <c r="V74" i="34" s="1"/>
  <c r="V75" i="34"/>
  <c r="M110" i="34"/>
  <c r="J119" i="34"/>
  <c r="I117" i="34"/>
  <c r="M141" i="34"/>
  <c r="H139" i="34"/>
  <c r="I11" i="34"/>
  <c r="M14" i="34"/>
  <c r="H16" i="34"/>
  <c r="J22" i="34"/>
  <c r="M24" i="34"/>
  <c r="H26" i="34"/>
  <c r="I29" i="34"/>
  <c r="I36" i="34"/>
  <c r="S43" i="34"/>
  <c r="S42" i="34" s="1"/>
  <c r="J45" i="34"/>
  <c r="Q46" i="34"/>
  <c r="S49" i="34"/>
  <c r="S48" i="34" s="1"/>
  <c r="J53" i="34"/>
  <c r="J56" i="34"/>
  <c r="I55" i="34"/>
  <c r="Q60" i="34"/>
  <c r="J61" i="34"/>
  <c r="Q62" i="34"/>
  <c r="V69" i="34"/>
  <c r="M68" i="34"/>
  <c r="V68" i="34" s="1"/>
  <c r="V72" i="34"/>
  <c r="J75" i="34"/>
  <c r="I74" i="34"/>
  <c r="J80" i="34"/>
  <c r="I79" i="34"/>
  <c r="S80" i="34"/>
  <c r="V83" i="34"/>
  <c r="W83" i="34" s="1"/>
  <c r="O129" i="34"/>
  <c r="I129" i="34"/>
  <c r="J129" i="34" s="1"/>
  <c r="M129" i="34"/>
  <c r="L129" i="34"/>
  <c r="D127" i="34"/>
  <c r="Q128" i="34" s="1"/>
  <c r="P129" i="34"/>
  <c r="S91" i="34"/>
  <c r="S90" i="34" s="1"/>
  <c r="Q90" i="34"/>
  <c r="D96" i="34"/>
  <c r="Q97" i="34" s="1"/>
  <c r="M98" i="34"/>
  <c r="L98" i="34"/>
  <c r="L96" i="34" s="1"/>
  <c r="I98" i="34"/>
  <c r="F10" i="34"/>
  <c r="T10" i="34"/>
  <c r="I16" i="34"/>
  <c r="I26" i="34"/>
  <c r="Q32" i="34"/>
  <c r="J36" i="34"/>
  <c r="V47" i="34"/>
  <c r="W47" i="34" s="1"/>
  <c r="J48" i="34"/>
  <c r="L48" i="34"/>
  <c r="W62" i="34"/>
  <c r="Z62" i="34" s="1"/>
  <c r="V63" i="34"/>
  <c r="J64" i="34"/>
  <c r="S65" i="34"/>
  <c r="S64" i="34" s="1"/>
  <c r="V64" i="34" s="1"/>
  <c r="M66" i="34"/>
  <c r="I68" i="34"/>
  <c r="J69" i="34"/>
  <c r="Q70" i="34"/>
  <c r="S71" i="34"/>
  <c r="S70" i="34" s="1"/>
  <c r="M90" i="34"/>
  <c r="P98" i="34"/>
  <c r="J103" i="34"/>
  <c r="I102" i="34"/>
  <c r="G10" i="34"/>
  <c r="U10" i="34"/>
  <c r="H32" i="34"/>
  <c r="I32" i="34"/>
  <c r="J41" i="34"/>
  <c r="I40" i="34"/>
  <c r="H55" i="34"/>
  <c r="Q55" i="34"/>
  <c r="V61" i="34"/>
  <c r="M60" i="34"/>
  <c r="V60" i="34" s="1"/>
  <c r="Q66" i="34"/>
  <c r="S67" i="34"/>
  <c r="S66" i="34" s="1"/>
  <c r="J72" i="34"/>
  <c r="J78" i="34"/>
  <c r="I76" i="34"/>
  <c r="Q81" i="34"/>
  <c r="S82" i="34"/>
  <c r="S81" i="34" s="1"/>
  <c r="M108" i="34"/>
  <c r="M77" i="34"/>
  <c r="V82" i="34"/>
  <c r="W82" i="34" s="1"/>
  <c r="Q86" i="34"/>
  <c r="Q108" i="34"/>
  <c r="S109" i="34"/>
  <c r="S108" i="34" s="1"/>
  <c r="O147" i="34"/>
  <c r="I147" i="34"/>
  <c r="J147" i="34" s="1"/>
  <c r="M147" i="34"/>
  <c r="L147" i="34"/>
  <c r="P147" i="34"/>
  <c r="M49" i="34"/>
  <c r="J70" i="34"/>
  <c r="V73" i="34"/>
  <c r="W73" i="34" s="1"/>
  <c r="J84" i="34"/>
  <c r="Q84" i="34"/>
  <c r="S85" i="34"/>
  <c r="S84" i="34" s="1"/>
  <c r="V87" i="34"/>
  <c r="M105" i="34"/>
  <c r="H104" i="34"/>
  <c r="V116" i="34"/>
  <c r="M115" i="34"/>
  <c r="P119" i="34"/>
  <c r="P117" i="34" s="1"/>
  <c r="M119" i="34"/>
  <c r="M117" i="34" s="1"/>
  <c r="D117" i="34"/>
  <c r="Q118" i="34" s="1"/>
  <c r="Q117" i="34" s="1"/>
  <c r="L119" i="34"/>
  <c r="L117" i="34" s="1"/>
  <c r="O137" i="34"/>
  <c r="I137" i="34"/>
  <c r="J137" i="34" s="1"/>
  <c r="M137" i="34"/>
  <c r="L137" i="34"/>
  <c r="P137" i="34"/>
  <c r="P32" i="34"/>
  <c r="I86" i="34"/>
  <c r="J87" i="34"/>
  <c r="J90" i="34"/>
  <c r="V103" i="34"/>
  <c r="V102" i="34" s="1"/>
  <c r="M102" i="34"/>
  <c r="J117" i="34"/>
  <c r="L127" i="34"/>
  <c r="O135" i="34"/>
  <c r="I135" i="34"/>
  <c r="J135" i="34" s="1"/>
  <c r="M135" i="34"/>
  <c r="L135" i="34"/>
  <c r="P135" i="34"/>
  <c r="H88" i="34"/>
  <c r="L100" i="34"/>
  <c r="I100" i="34"/>
  <c r="D99" i="34"/>
  <c r="Q100" i="34" s="1"/>
  <c r="L101" i="34"/>
  <c r="I101" i="34"/>
  <c r="J101" i="34" s="1"/>
  <c r="W101" i="34" s="1"/>
  <c r="M101" i="34"/>
  <c r="V101" i="34" s="1"/>
  <c r="H102" i="34"/>
  <c r="J110" i="34"/>
  <c r="H120" i="34"/>
  <c r="L139" i="34"/>
  <c r="V153" i="34"/>
  <c r="V152" i="34" s="1"/>
  <c r="I161" i="34"/>
  <c r="D159" i="34"/>
  <c r="V165" i="34"/>
  <c r="M164" i="34"/>
  <c r="M100" i="34"/>
  <c r="P99" i="34"/>
  <c r="Q111" i="34"/>
  <c r="V118" i="34"/>
  <c r="H130" i="34"/>
  <c r="M131" i="34"/>
  <c r="H117" i="34"/>
  <c r="I123" i="34"/>
  <c r="O123" i="34"/>
  <c r="M125" i="34"/>
  <c r="O128" i="34"/>
  <c r="O127" i="34" s="1"/>
  <c r="I128" i="34"/>
  <c r="M128" i="34"/>
  <c r="P128" i="34"/>
  <c r="L130" i="34"/>
  <c r="O134" i="34"/>
  <c r="I134" i="34"/>
  <c r="D133" i="34"/>
  <c r="Q134" i="34" s="1"/>
  <c r="M134" i="34"/>
  <c r="P134" i="34"/>
  <c r="M136" i="34"/>
  <c r="O142" i="34"/>
  <c r="I142" i="34"/>
  <c r="J142" i="34" s="1"/>
  <c r="M142" i="34"/>
  <c r="P142" i="34"/>
  <c r="O144" i="34"/>
  <c r="I144" i="34"/>
  <c r="J144" i="34" s="1"/>
  <c r="M144" i="34"/>
  <c r="P144" i="34"/>
  <c r="H145" i="34"/>
  <c r="P151" i="34"/>
  <c r="O151" i="34"/>
  <c r="I151" i="34"/>
  <c r="J151" i="34" s="1"/>
  <c r="D156" i="34"/>
  <c r="P163" i="34"/>
  <c r="P162" i="34" s="1"/>
  <c r="I163" i="34"/>
  <c r="D162" i="34"/>
  <c r="Q163" i="34" s="1"/>
  <c r="M163" i="34"/>
  <c r="P132" i="34"/>
  <c r="P130" i="34" s="1"/>
  <c r="D130" i="34"/>
  <c r="Q131" i="34" s="1"/>
  <c r="Q130" i="34" s="1"/>
  <c r="O132" i="34"/>
  <c r="O130" i="34" s="1"/>
  <c r="I132" i="34"/>
  <c r="O146" i="34"/>
  <c r="I146" i="34"/>
  <c r="D145" i="34"/>
  <c r="Q146" i="34" s="1"/>
  <c r="M146" i="34"/>
  <c r="P146" i="34"/>
  <c r="V160" i="34"/>
  <c r="V159" i="34" s="1"/>
  <c r="P159" i="34"/>
  <c r="P136" i="34"/>
  <c r="P138" i="34"/>
  <c r="V138" i="34" s="1"/>
  <c r="P140" i="34"/>
  <c r="P141" i="34"/>
  <c r="P143" i="34"/>
  <c r="P148" i="34"/>
  <c r="E10" i="34"/>
  <c r="L95" i="34"/>
  <c r="L94" i="34" s="1"/>
  <c r="M95" i="34"/>
  <c r="D94" i="34"/>
  <c r="Q95" i="34" s="1"/>
  <c r="Q94" i="34" s="1"/>
  <c r="I95" i="34"/>
  <c r="S32" i="34"/>
  <c r="V33" i="34"/>
  <c r="M32" i="34"/>
  <c r="J34" i="34"/>
  <c r="V157" i="34"/>
  <c r="I157" i="34"/>
  <c r="W116" i="36" l="1"/>
  <c r="W115" i="36" s="1"/>
  <c r="W74" i="36"/>
  <c r="Z74" i="36" s="1"/>
  <c r="W77" i="36"/>
  <c r="W76" i="36" s="1"/>
  <c r="Z76" i="36" s="1"/>
  <c r="W41" i="36"/>
  <c r="W40" i="36" s="1"/>
  <c r="Z40" i="36" s="1"/>
  <c r="W39" i="36"/>
  <c r="W38" i="36" s="1"/>
  <c r="Z38" i="36" s="1"/>
  <c r="V16" i="36"/>
  <c r="W132" i="36"/>
  <c r="AA132" i="36" s="1"/>
  <c r="W89" i="36"/>
  <c r="W88" i="36" s="1"/>
  <c r="W97" i="36"/>
  <c r="V130" i="36"/>
  <c r="W98" i="36"/>
  <c r="J96" i="36"/>
  <c r="V146" i="36"/>
  <c r="V145" i="36" s="1"/>
  <c r="W155" i="36"/>
  <c r="W154" i="36" s="1"/>
  <c r="W56" i="36"/>
  <c r="W55" i="36" s="1"/>
  <c r="Z55" i="36" s="1"/>
  <c r="W96" i="36"/>
  <c r="W131" i="36"/>
  <c r="W130" i="36" s="1"/>
  <c r="V100" i="36"/>
  <c r="V99" i="36" s="1"/>
  <c r="W107" i="36"/>
  <c r="W106" i="36" s="1"/>
  <c r="V134" i="36"/>
  <c r="V133" i="36" s="1"/>
  <c r="P10" i="36"/>
  <c r="W118" i="36"/>
  <c r="W117" i="36" s="1"/>
  <c r="L10" i="36"/>
  <c r="O10" i="36"/>
  <c r="I10" i="36"/>
  <c r="W49" i="36"/>
  <c r="W48" i="36" s="1"/>
  <c r="Z48" i="36" s="1"/>
  <c r="J127" i="36"/>
  <c r="J92" i="36"/>
  <c r="W15" i="36"/>
  <c r="W13" i="36" s="1"/>
  <c r="Z13" i="36" s="1"/>
  <c r="V128" i="36"/>
  <c r="V127" i="36" s="1"/>
  <c r="V23" i="36"/>
  <c r="W24" i="36"/>
  <c r="W23" i="36" s="1"/>
  <c r="Z23" i="36" s="1"/>
  <c r="V114" i="36"/>
  <c r="V113" i="36" s="1"/>
  <c r="W153" i="36"/>
  <c r="W152" i="36" s="1"/>
  <c r="AA152" i="36" s="1"/>
  <c r="V81" i="36"/>
  <c r="W82" i="36"/>
  <c r="W81" i="36" s="1"/>
  <c r="Z81" i="36" s="1"/>
  <c r="W33" i="36"/>
  <c r="W32" i="36" s="1"/>
  <c r="Z32" i="36" s="1"/>
  <c r="W27" i="36"/>
  <c r="W26" i="36" s="1"/>
  <c r="Z26" i="36" s="1"/>
  <c r="V11" i="36"/>
  <c r="W12" i="36"/>
  <c r="W11" i="36" s="1"/>
  <c r="J99" i="36"/>
  <c r="V36" i="36"/>
  <c r="W37" i="36"/>
  <c r="W36" i="36" s="1"/>
  <c r="Z36" i="36" s="1"/>
  <c r="W157" i="36"/>
  <c r="W156" i="36" s="1"/>
  <c r="J156" i="36"/>
  <c r="J145" i="36"/>
  <c r="W163" i="36"/>
  <c r="W162" i="36" s="1"/>
  <c r="W66" i="36"/>
  <c r="Z66" i="36" s="1"/>
  <c r="J120" i="36"/>
  <c r="W125" i="36"/>
  <c r="W124" i="36" s="1"/>
  <c r="J124" i="36"/>
  <c r="J139" i="36"/>
  <c r="M10" i="36"/>
  <c r="W114" i="36"/>
  <c r="W113" i="36" s="1"/>
  <c r="J113" i="36"/>
  <c r="S139" i="36"/>
  <c r="V140" i="36"/>
  <c r="V139" i="36" s="1"/>
  <c r="V21" i="36"/>
  <c r="W22" i="36"/>
  <c r="W21" i="36" s="1"/>
  <c r="Z21" i="36" s="1"/>
  <c r="V29" i="36"/>
  <c r="W30" i="36"/>
  <c r="W29" i="36" s="1"/>
  <c r="Z29" i="36" s="1"/>
  <c r="W161" i="36"/>
  <c r="W159" i="36" s="1"/>
  <c r="W64" i="36"/>
  <c r="Z64" i="36" s="1"/>
  <c r="W18" i="36"/>
  <c r="W16" i="36" s="1"/>
  <c r="Z16" i="36" s="1"/>
  <c r="S120" i="36"/>
  <c r="V121" i="36"/>
  <c r="V120" i="36" s="1"/>
  <c r="W105" i="36"/>
  <c r="W104" i="36" s="1"/>
  <c r="J104" i="36"/>
  <c r="V111" i="36"/>
  <c r="W91" i="36"/>
  <c r="W90" i="36" s="1"/>
  <c r="J133" i="36"/>
  <c r="V93" i="36"/>
  <c r="V92" i="36" s="1"/>
  <c r="M96" i="34"/>
  <c r="P120" i="34"/>
  <c r="V122" i="34"/>
  <c r="W122" i="34" s="1"/>
  <c r="V148" i="34"/>
  <c r="W148" i="34" s="1"/>
  <c r="V143" i="34"/>
  <c r="W138" i="34"/>
  <c r="L145" i="34"/>
  <c r="Q163" i="35"/>
  <c r="W143" i="34"/>
  <c r="V155" i="34"/>
  <c r="W155" i="34" s="1"/>
  <c r="W154" i="34" s="1"/>
  <c r="V156" i="34"/>
  <c r="W158" i="34"/>
  <c r="J105" i="34"/>
  <c r="J104" i="34" s="1"/>
  <c r="I104" i="34"/>
  <c r="V17" i="34"/>
  <c r="W17" i="34" s="1"/>
  <c r="W16" i="34" s="1"/>
  <c r="Z16" i="34" s="1"/>
  <c r="P156" i="34"/>
  <c r="V89" i="34"/>
  <c r="P127" i="34"/>
  <c r="J114" i="34"/>
  <c r="J113" i="34" s="1"/>
  <c r="P96" i="34"/>
  <c r="S114" i="34"/>
  <c r="S113" i="34" s="1"/>
  <c r="L133" i="34"/>
  <c r="V54" i="34"/>
  <c r="W54" i="34" s="1"/>
  <c r="S140" i="34"/>
  <c r="S139" i="34" s="1"/>
  <c r="W37" i="34"/>
  <c r="W36" i="34" s="1"/>
  <c r="Z36" i="34" s="1"/>
  <c r="V45" i="34"/>
  <c r="W45" i="34" s="1"/>
  <c r="W63" i="34"/>
  <c r="J162" i="35"/>
  <c r="V132" i="34"/>
  <c r="O139" i="34"/>
  <c r="V71" i="34"/>
  <c r="W71" i="34" s="1"/>
  <c r="J93" i="34"/>
  <c r="J92" i="34" s="1"/>
  <c r="I92" i="34"/>
  <c r="V41" i="34"/>
  <c r="V40" i="34" s="1"/>
  <c r="O120" i="34"/>
  <c r="Q92" i="34"/>
  <c r="W58" i="34"/>
  <c r="Z58" i="34" s="1"/>
  <c r="V150" i="34"/>
  <c r="W150" i="34" s="1"/>
  <c r="I139" i="34"/>
  <c r="M120" i="34"/>
  <c r="D10" i="34"/>
  <c r="V137" i="34"/>
  <c r="V144" i="34"/>
  <c r="V142" i="34"/>
  <c r="O133" i="34"/>
  <c r="W137" i="34"/>
  <c r="W107" i="34"/>
  <c r="W106" i="34" s="1"/>
  <c r="V59" i="34"/>
  <c r="W59" i="34" s="1"/>
  <c r="J125" i="34"/>
  <c r="J124" i="34" s="1"/>
  <c r="I124" i="34"/>
  <c r="S121" i="34"/>
  <c r="Q120" i="34"/>
  <c r="H10" i="34"/>
  <c r="J132" i="34"/>
  <c r="I130" i="34"/>
  <c r="S134" i="34"/>
  <c r="S133" i="34" s="1"/>
  <c r="Q133" i="34"/>
  <c r="V105" i="34"/>
  <c r="M104" i="34"/>
  <c r="J60" i="34"/>
  <c r="W60" i="34" s="1"/>
  <c r="Z60" i="34" s="1"/>
  <c r="W61" i="34"/>
  <c r="M13" i="34"/>
  <c r="V14" i="34"/>
  <c r="P139" i="34"/>
  <c r="V140" i="34"/>
  <c r="S146" i="34"/>
  <c r="S145" i="34" s="1"/>
  <c r="Q145" i="34"/>
  <c r="Q162" i="34"/>
  <c r="S163" i="34"/>
  <c r="S162" i="34" s="1"/>
  <c r="W151" i="34"/>
  <c r="V136" i="34"/>
  <c r="W136" i="34" s="1"/>
  <c r="J134" i="34"/>
  <c r="I133" i="34"/>
  <c r="M127" i="34"/>
  <c r="W160" i="34"/>
  <c r="Q110" i="34"/>
  <c r="S111" i="34"/>
  <c r="V164" i="34"/>
  <c r="W165" i="34"/>
  <c r="W164" i="34" s="1"/>
  <c r="S100" i="34"/>
  <c r="S99" i="34" s="1"/>
  <c r="Q99" i="34"/>
  <c r="V135" i="34"/>
  <c r="M48" i="34"/>
  <c r="V49" i="34"/>
  <c r="V147" i="34"/>
  <c r="W147" i="34" s="1"/>
  <c r="W72" i="34"/>
  <c r="Z72" i="34" s="1"/>
  <c r="J40" i="34"/>
  <c r="W64" i="34"/>
  <c r="Z64" i="34" s="1"/>
  <c r="J98" i="34"/>
  <c r="I96" i="34"/>
  <c r="V91" i="34"/>
  <c r="S128" i="34"/>
  <c r="S127" i="34" s="1"/>
  <c r="Q127" i="34"/>
  <c r="J79" i="34"/>
  <c r="J55" i="34"/>
  <c r="W56" i="34"/>
  <c r="W55" i="34" s="1"/>
  <c r="Z55" i="34" s="1"/>
  <c r="V39" i="34"/>
  <c r="M23" i="34"/>
  <c r="V24" i="34"/>
  <c r="V141" i="34"/>
  <c r="W141" i="34" s="1"/>
  <c r="M139" i="34"/>
  <c r="V65" i="34"/>
  <c r="W65" i="34" s="1"/>
  <c r="V43" i="34"/>
  <c r="W43" i="34" s="1"/>
  <c r="V70" i="34"/>
  <c r="W70" i="34" s="1"/>
  <c r="Z70" i="34" s="1"/>
  <c r="V30" i="34"/>
  <c r="V20" i="34"/>
  <c r="J146" i="34"/>
  <c r="I145" i="34"/>
  <c r="J163" i="34"/>
  <c r="I162" i="34"/>
  <c r="P133" i="34"/>
  <c r="J123" i="34"/>
  <c r="I120" i="34"/>
  <c r="W153" i="34"/>
  <c r="W152" i="34" s="1"/>
  <c r="AA152" i="34" s="1"/>
  <c r="J100" i="34"/>
  <c r="I99" i="34"/>
  <c r="W135" i="34"/>
  <c r="W116" i="34"/>
  <c r="W115" i="34" s="1"/>
  <c r="V115" i="34"/>
  <c r="V66" i="34"/>
  <c r="W66" i="34" s="1"/>
  <c r="Z66" i="34" s="1"/>
  <c r="W53" i="34"/>
  <c r="Z53" i="34" s="1"/>
  <c r="J21" i="34"/>
  <c r="V22" i="34"/>
  <c r="V21" i="34" s="1"/>
  <c r="V42" i="34"/>
  <c r="W42" i="34" s="1"/>
  <c r="Z42" i="34" s="1"/>
  <c r="V85" i="34"/>
  <c r="W85" i="34" s="1"/>
  <c r="V27" i="34"/>
  <c r="V146" i="34"/>
  <c r="M145" i="34"/>
  <c r="M162" i="34"/>
  <c r="V163" i="34"/>
  <c r="V162" i="34" s="1"/>
  <c r="M124" i="34"/>
  <c r="V125" i="34"/>
  <c r="M130" i="34"/>
  <c r="V131" i="34"/>
  <c r="M76" i="34"/>
  <c r="V77" i="34"/>
  <c r="W81" i="34"/>
  <c r="Z81" i="34" s="1"/>
  <c r="W78" i="34"/>
  <c r="J76" i="34"/>
  <c r="S92" i="34"/>
  <c r="V93" i="34"/>
  <c r="W69" i="34"/>
  <c r="J68" i="34"/>
  <c r="W68" i="34" s="1"/>
  <c r="Z68" i="34" s="1"/>
  <c r="S97" i="34"/>
  <c r="Q96" i="34"/>
  <c r="J128" i="34"/>
  <c r="I127" i="34"/>
  <c r="P145" i="34"/>
  <c r="O145" i="34"/>
  <c r="W144" i="34"/>
  <c r="W142" i="34"/>
  <c r="M133" i="34"/>
  <c r="J139" i="34"/>
  <c r="W140" i="34"/>
  <c r="M99" i="34"/>
  <c r="J161" i="34"/>
  <c r="I159" i="34"/>
  <c r="L99" i="34"/>
  <c r="W118" i="34"/>
  <c r="W87" i="34"/>
  <c r="J86" i="34"/>
  <c r="W86" i="34" s="1"/>
  <c r="Z86" i="34" s="1"/>
  <c r="V119" i="34"/>
  <c r="V117" i="34" s="1"/>
  <c r="V114" i="34"/>
  <c r="V81" i="34"/>
  <c r="V109" i="34"/>
  <c r="J102" i="34"/>
  <c r="W103" i="34"/>
  <c r="W102" i="34" s="1"/>
  <c r="V67" i="34"/>
  <c r="W67" i="34" s="1"/>
  <c r="V98" i="34"/>
  <c r="V129" i="34"/>
  <c r="W129" i="34" s="1"/>
  <c r="S79" i="34"/>
  <c r="V79" i="34" s="1"/>
  <c r="V80" i="34"/>
  <c r="W80" i="34" s="1"/>
  <c r="W75" i="34"/>
  <c r="J74" i="34"/>
  <c r="W74" i="34" s="1"/>
  <c r="Z74" i="34" s="1"/>
  <c r="J44" i="34"/>
  <c r="W44" i="34" s="1"/>
  <c r="Z44" i="34" s="1"/>
  <c r="V84" i="34"/>
  <c r="W84" i="34" s="1"/>
  <c r="V12" i="34"/>
  <c r="J95" i="34"/>
  <c r="I94" i="34"/>
  <c r="M94" i="34"/>
  <c r="V95" i="34"/>
  <c r="V94" i="34" s="1"/>
  <c r="J32" i="34"/>
  <c r="W34" i="34"/>
  <c r="W33" i="34"/>
  <c r="V32" i="34"/>
  <c r="J157" i="34"/>
  <c r="I156" i="34"/>
  <c r="W100" i="36" l="1"/>
  <c r="W99" i="36" s="1"/>
  <c r="W146" i="36"/>
  <c r="W145" i="36" s="1"/>
  <c r="J10" i="36"/>
  <c r="S10" i="36"/>
  <c r="W134" i="36"/>
  <c r="W133" i="36" s="1"/>
  <c r="W121" i="36"/>
  <c r="W120" i="36" s="1"/>
  <c r="W140" i="36"/>
  <c r="W139" i="36" s="1"/>
  <c r="W128" i="36"/>
  <c r="W127" i="36" s="1"/>
  <c r="Z11" i="36"/>
  <c r="V110" i="36"/>
  <c r="V10" i="36" s="1"/>
  <c r="W111" i="36"/>
  <c r="W110" i="36" s="1"/>
  <c r="W93" i="36"/>
  <c r="W92" i="36" s="1"/>
  <c r="W10" i="36" s="1"/>
  <c r="V16" i="34"/>
  <c r="V154" i="34"/>
  <c r="L10" i="34"/>
  <c r="V100" i="34"/>
  <c r="V99" i="34" s="1"/>
  <c r="S163" i="35"/>
  <c r="Q162" i="35"/>
  <c r="I161" i="35"/>
  <c r="J161" i="35" s="1"/>
  <c r="P161" i="35"/>
  <c r="V161" i="35" s="1"/>
  <c r="W22" i="34"/>
  <c r="W21" i="34" s="1"/>
  <c r="Z21" i="34" s="1"/>
  <c r="V88" i="34"/>
  <c r="W89" i="34"/>
  <c r="W88" i="34" s="1"/>
  <c r="W139" i="34"/>
  <c r="O10" i="34"/>
  <c r="W41" i="34"/>
  <c r="W40" i="34" s="1"/>
  <c r="Z40" i="34" s="1"/>
  <c r="S120" i="34"/>
  <c r="V121" i="34"/>
  <c r="V145" i="34"/>
  <c r="Z84" i="34"/>
  <c r="W119" i="34"/>
  <c r="W117" i="34" s="1"/>
  <c r="P10" i="34"/>
  <c r="V134" i="34"/>
  <c r="V133" i="34" s="1"/>
  <c r="V11" i="34"/>
  <c r="W12" i="34"/>
  <c r="W11" i="34" s="1"/>
  <c r="Z11" i="34" s="1"/>
  <c r="S96" i="34"/>
  <c r="V97" i="34"/>
  <c r="W123" i="34"/>
  <c r="J120" i="34"/>
  <c r="W98" i="34"/>
  <c r="J96" i="34"/>
  <c r="V13" i="34"/>
  <c r="W14" i="34"/>
  <c r="W13" i="34" s="1"/>
  <c r="Z13" i="34" s="1"/>
  <c r="M10" i="34"/>
  <c r="V113" i="34"/>
  <c r="W114" i="34"/>
  <c r="W113" i="34" s="1"/>
  <c r="V124" i="34"/>
  <c r="W125" i="34"/>
  <c r="W124" i="34" s="1"/>
  <c r="W100" i="34"/>
  <c r="W99" i="34" s="1"/>
  <c r="J99" i="34"/>
  <c r="J145" i="34"/>
  <c r="W146" i="34"/>
  <c r="W145" i="34" s="1"/>
  <c r="V23" i="34"/>
  <c r="W24" i="34"/>
  <c r="W23" i="34" s="1"/>
  <c r="Z23" i="34" s="1"/>
  <c r="S110" i="34"/>
  <c r="V111" i="34"/>
  <c r="V128" i="34"/>
  <c r="V127" i="34" s="1"/>
  <c r="J130" i="34"/>
  <c r="W132" i="34"/>
  <c r="AA132" i="34" s="1"/>
  <c r="V130" i="34"/>
  <c r="W131" i="34"/>
  <c r="W161" i="34"/>
  <c r="W159" i="34" s="1"/>
  <c r="J159" i="34"/>
  <c r="V108" i="34"/>
  <c r="W109" i="34"/>
  <c r="W108" i="34" s="1"/>
  <c r="J127" i="34"/>
  <c r="V76" i="34"/>
  <c r="W77" i="34"/>
  <c r="W76" i="34" s="1"/>
  <c r="Z76" i="34" s="1"/>
  <c r="V19" i="34"/>
  <c r="W20" i="34"/>
  <c r="W19" i="34" s="1"/>
  <c r="Z19" i="34" s="1"/>
  <c r="V90" i="34"/>
  <c r="W91" i="34"/>
  <c r="W90" i="34" s="1"/>
  <c r="V48" i="34"/>
  <c r="W49" i="34"/>
  <c r="W48" i="34" s="1"/>
  <c r="Z48" i="34" s="1"/>
  <c r="V139" i="34"/>
  <c r="V92" i="34"/>
  <c r="W93" i="34"/>
  <c r="W92" i="34" s="1"/>
  <c r="V26" i="34"/>
  <c r="W27" i="34"/>
  <c r="W26" i="34" s="1"/>
  <c r="Z26" i="34" s="1"/>
  <c r="W163" i="34"/>
  <c r="W162" i="34" s="1"/>
  <c r="J162" i="34"/>
  <c r="V29" i="34"/>
  <c r="W30" i="34"/>
  <c r="W29" i="34" s="1"/>
  <c r="Z29" i="34" s="1"/>
  <c r="V38" i="34"/>
  <c r="W39" i="34"/>
  <c r="W38" i="34" s="1"/>
  <c r="Z38" i="34" s="1"/>
  <c r="W79" i="34"/>
  <c r="Z79" i="34" s="1"/>
  <c r="J133" i="34"/>
  <c r="V104" i="34"/>
  <c r="W105" i="34"/>
  <c r="W104" i="34" s="1"/>
  <c r="W95" i="34"/>
  <c r="W94" i="34" s="1"/>
  <c r="J94" i="34"/>
  <c r="I10" i="34"/>
  <c r="W32" i="34"/>
  <c r="Z32" i="34" s="1"/>
  <c r="W157" i="34"/>
  <c r="W156" i="34" s="1"/>
  <c r="J156" i="34"/>
  <c r="P160" i="35" l="1"/>
  <c r="I160" i="35"/>
  <c r="W161" i="35"/>
  <c r="S162" i="35"/>
  <c r="V163" i="35"/>
  <c r="S10" i="34"/>
  <c r="V120" i="34"/>
  <c r="W121" i="34"/>
  <c r="W120" i="34" s="1"/>
  <c r="J10" i="34"/>
  <c r="W128" i="34"/>
  <c r="W127" i="34" s="1"/>
  <c r="W134" i="34"/>
  <c r="W133" i="34" s="1"/>
  <c r="W130" i="34"/>
  <c r="V96" i="34"/>
  <c r="W97" i="34"/>
  <c r="W96" i="34" s="1"/>
  <c r="V110" i="34"/>
  <c r="W111" i="34"/>
  <c r="W110" i="34" s="1"/>
  <c r="V162" i="35" l="1"/>
  <c r="W163" i="35"/>
  <c r="W162" i="35" s="1"/>
  <c r="I158" i="35"/>
  <c r="J158" i="35" s="1"/>
  <c r="L158" i="35"/>
  <c r="L156" i="35" s="1"/>
  <c r="P158" i="35"/>
  <c r="V158" i="35" s="1"/>
  <c r="J160" i="35"/>
  <c r="I159" i="35"/>
  <c r="P159" i="35"/>
  <c r="V160" i="35"/>
  <c r="V159" i="35" s="1"/>
  <c r="W10" i="34"/>
  <c r="V10" i="34"/>
  <c r="J159" i="35" l="1"/>
  <c r="W160" i="35"/>
  <c r="W159" i="35" s="1"/>
  <c r="I157" i="35"/>
  <c r="P157" i="35"/>
  <c r="W158" i="35"/>
  <c r="V157" i="35" l="1"/>
  <c r="V156" i="35" s="1"/>
  <c r="P156" i="35"/>
  <c r="M155" i="35"/>
  <c r="P155" i="35"/>
  <c r="P154" i="35" s="1"/>
  <c r="I155" i="35"/>
  <c r="L155" i="35"/>
  <c r="L154" i="35" s="1"/>
  <c r="J157" i="35"/>
  <c r="I156" i="35"/>
  <c r="Q155" i="35" l="1"/>
  <c r="Q154" i="35" s="1"/>
  <c r="W157" i="35"/>
  <c r="W156" i="35" s="1"/>
  <c r="J156" i="35"/>
  <c r="J155" i="35"/>
  <c r="I154" i="35"/>
  <c r="M154" i="35"/>
  <c r="V155" i="35"/>
  <c r="V154" i="35" s="1"/>
  <c r="W155" i="35" l="1"/>
  <c r="W154" i="35" s="1"/>
  <c r="J154" i="35"/>
  <c r="P153" i="35"/>
  <c r="P152" i="35" s="1"/>
  <c r="L153" i="35"/>
  <c r="L152" i="35" s="1"/>
  <c r="I153" i="35"/>
  <c r="M153" i="35"/>
  <c r="V153" i="35" l="1"/>
  <c r="V152" i="35" s="1"/>
  <c r="M152" i="35"/>
  <c r="I152" i="35"/>
  <c r="J153" i="35"/>
  <c r="Q153" i="35"/>
  <c r="Q152" i="35" s="1"/>
  <c r="J152" i="35" l="1"/>
  <c r="W153" i="35"/>
  <c r="W152" i="35" s="1"/>
  <c r="O151" i="35"/>
  <c r="L151" i="35"/>
  <c r="M151" i="35"/>
  <c r="P151" i="35"/>
  <c r="I151" i="35"/>
  <c r="J151" i="35" s="1"/>
  <c r="AA152" i="35"/>
  <c r="V151" i="35" l="1"/>
  <c r="W151" i="35" s="1"/>
  <c r="P150" i="35"/>
  <c r="L150" i="35"/>
  <c r="I150" i="35"/>
  <c r="J150" i="35" s="1"/>
  <c r="O150" i="35"/>
  <c r="M150" i="35"/>
  <c r="V150" i="35" l="1"/>
  <c r="W150" i="35" s="1"/>
  <c r="P149" i="35"/>
  <c r="O149" i="35"/>
  <c r="L149" i="35"/>
  <c r="I149" i="35"/>
  <c r="J149" i="35" s="1"/>
  <c r="M149" i="35"/>
  <c r="V149" i="35" s="1"/>
  <c r="W149" i="35" s="1"/>
  <c r="L148" i="35" l="1"/>
  <c r="I148" i="35"/>
  <c r="J148" i="35" s="1"/>
  <c r="M148" i="35"/>
  <c r="O148" i="35"/>
  <c r="P148" i="35"/>
  <c r="L147" i="35" l="1"/>
  <c r="P147" i="35"/>
  <c r="M147" i="35"/>
  <c r="V147" i="35" s="1"/>
  <c r="O147" i="35"/>
  <c r="I147" i="35"/>
  <c r="J147" i="35" s="1"/>
  <c r="W147" i="35" s="1"/>
  <c r="V148" i="35"/>
  <c r="W148" i="35" s="1"/>
  <c r="I146" i="35" l="1"/>
  <c r="L146" i="35"/>
  <c r="L145" i="35" s="1"/>
  <c r="P146" i="35"/>
  <c r="P145" i="35" s="1"/>
  <c r="M146" i="35"/>
  <c r="O146" i="35"/>
  <c r="O145" i="35" s="1"/>
  <c r="Q146" i="35" l="1"/>
  <c r="M145" i="35"/>
  <c r="J146" i="35"/>
  <c r="I145" i="35"/>
  <c r="J145" i="35" l="1"/>
  <c r="Q145" i="35"/>
  <c r="S146" i="35"/>
  <c r="I144" i="35"/>
  <c r="J144" i="35" s="1"/>
  <c r="L144" i="35"/>
  <c r="P144" i="35"/>
  <c r="O144" i="35"/>
  <c r="M144" i="35"/>
  <c r="V144" i="35" s="1"/>
  <c r="W144" i="35" l="1"/>
  <c r="P143" i="35"/>
  <c r="L143" i="35"/>
  <c r="O143" i="35"/>
  <c r="I143" i="35"/>
  <c r="J143" i="35" s="1"/>
  <c r="M143" i="35"/>
  <c r="V143" i="35" s="1"/>
  <c r="S145" i="35"/>
  <c r="V146" i="35"/>
  <c r="V145" i="35" l="1"/>
  <c r="W146" i="35"/>
  <c r="W145" i="35" s="1"/>
  <c r="W143" i="35"/>
  <c r="P142" i="35"/>
  <c r="O142" i="35"/>
  <c r="I142" i="35"/>
  <c r="J142" i="35" s="1"/>
  <c r="L142" i="35"/>
  <c r="M142" i="35"/>
  <c r="V142" i="35" s="1"/>
  <c r="W142" i="35" l="1"/>
  <c r="L141" i="35"/>
  <c r="P141" i="35"/>
  <c r="O141" i="35"/>
  <c r="I141" i="35"/>
  <c r="J141" i="35" s="1"/>
  <c r="M141" i="35"/>
  <c r="V141" i="35" s="1"/>
  <c r="W141" i="35" l="1"/>
  <c r="L140" i="35"/>
  <c r="L139" i="35" s="1"/>
  <c r="P140" i="35"/>
  <c r="P139" i="35" s="1"/>
  <c r="O140" i="35"/>
  <c r="O139" i="35" s="1"/>
  <c r="I140" i="35"/>
  <c r="M140" i="35"/>
  <c r="M139" i="35" l="1"/>
  <c r="I139" i="35"/>
  <c r="J140" i="35"/>
  <c r="Q140" i="35"/>
  <c r="Q139" i="35" l="1"/>
  <c r="S140" i="35"/>
  <c r="M138" i="35"/>
  <c r="O138" i="35"/>
  <c r="I138" i="35"/>
  <c r="J138" i="35" s="1"/>
  <c r="L138" i="35"/>
  <c r="P138" i="35"/>
  <c r="J139" i="35"/>
  <c r="P137" i="35" l="1"/>
  <c r="O137" i="35"/>
  <c r="M137" i="35"/>
  <c r="V137" i="35" s="1"/>
  <c r="I137" i="35"/>
  <c r="J137" i="35" s="1"/>
  <c r="L137" i="35"/>
  <c r="S139" i="35"/>
  <c r="V140" i="35"/>
  <c r="V138" i="35"/>
  <c r="W138" i="35" s="1"/>
  <c r="V139" i="35" l="1"/>
  <c r="W140" i="35"/>
  <c r="W139" i="35" s="1"/>
  <c r="W137" i="35"/>
  <c r="M136" i="35"/>
  <c r="O136" i="35"/>
  <c r="I136" i="35"/>
  <c r="J136" i="35" s="1"/>
  <c r="L136" i="35"/>
  <c r="P136" i="35"/>
  <c r="V136" i="35" s="1"/>
  <c r="W136" i="35" l="1"/>
  <c r="P135" i="35"/>
  <c r="I135" i="35"/>
  <c r="J135" i="35" s="1"/>
  <c r="O135" i="35"/>
  <c r="M135" i="35"/>
  <c r="V135" i="35" s="1"/>
  <c r="L135" i="35"/>
  <c r="L134" i="35" l="1"/>
  <c r="L133" i="35" s="1"/>
  <c r="O134" i="35"/>
  <c r="O133" i="35" s="1"/>
  <c r="I134" i="35"/>
  <c r="P134" i="35"/>
  <c r="P133" i="35" s="1"/>
  <c r="M134" i="35"/>
  <c r="W135" i="35"/>
  <c r="M133" i="35" l="1"/>
  <c r="J134" i="35"/>
  <c r="I133" i="35"/>
  <c r="Q134" i="35"/>
  <c r="Q133" i="35" l="1"/>
  <c r="S134" i="35"/>
  <c r="M132" i="35"/>
  <c r="L132" i="35"/>
  <c r="I132" i="35"/>
  <c r="J132" i="35" s="1"/>
  <c r="P132" i="35"/>
  <c r="V132" i="35" s="1"/>
  <c r="O132" i="35"/>
  <c r="J133" i="35"/>
  <c r="W132" i="35" l="1"/>
  <c r="AA132" i="35" s="1"/>
  <c r="I131" i="35"/>
  <c r="L131" i="35"/>
  <c r="L130" i="35" s="1"/>
  <c r="P131" i="35"/>
  <c r="P130" i="35" s="1"/>
  <c r="O131" i="35"/>
  <c r="O130" i="35" s="1"/>
  <c r="M131" i="35"/>
  <c r="S133" i="35"/>
  <c r="V134" i="35"/>
  <c r="V133" i="35" l="1"/>
  <c r="W134" i="35"/>
  <c r="W133" i="35" s="1"/>
  <c r="V131" i="35"/>
  <c r="V130" i="35" s="1"/>
  <c r="Q131" i="35"/>
  <c r="Q130" i="35" s="1"/>
  <c r="J131" i="35"/>
  <c r="I130" i="35"/>
  <c r="M130" i="35"/>
  <c r="J130" i="35" l="1"/>
  <c r="W131" i="35"/>
  <c r="W130" i="35" s="1"/>
  <c r="L129" i="35"/>
  <c r="P129" i="35"/>
  <c r="O129" i="35"/>
  <c r="I129" i="35"/>
  <c r="J129" i="35" s="1"/>
  <c r="M129" i="35"/>
  <c r="V129" i="35" s="1"/>
  <c r="W129" i="35" l="1"/>
  <c r="L128" i="35"/>
  <c r="L127" i="35" s="1"/>
  <c r="P128" i="35"/>
  <c r="P127" i="35" s="1"/>
  <c r="O128" i="35"/>
  <c r="O127" i="35" s="1"/>
  <c r="M128" i="35"/>
  <c r="I128" i="35"/>
  <c r="J128" i="35" l="1"/>
  <c r="I127" i="35"/>
  <c r="Q128" i="35"/>
  <c r="M127" i="35"/>
  <c r="Q127" i="35" l="1"/>
  <c r="S128" i="35"/>
  <c r="P126" i="35"/>
  <c r="O126" i="35"/>
  <c r="L126" i="35"/>
  <c r="I126" i="35"/>
  <c r="J126" i="35" s="1"/>
  <c r="M126" i="35"/>
  <c r="V126" i="35" s="1"/>
  <c r="W126" i="35" s="1"/>
  <c r="J127" i="35"/>
  <c r="S127" i="35" l="1"/>
  <c r="V128" i="35"/>
  <c r="M125" i="35"/>
  <c r="P125" i="35"/>
  <c r="P124" i="35" s="1"/>
  <c r="O125" i="35"/>
  <c r="O124" i="35" s="1"/>
  <c r="I125" i="35"/>
  <c r="L125" i="35"/>
  <c r="L124" i="35" s="1"/>
  <c r="J125" i="35" l="1"/>
  <c r="I124" i="35"/>
  <c r="M124" i="35"/>
  <c r="V125" i="35"/>
  <c r="V124" i="35" s="1"/>
  <c r="Q125" i="35"/>
  <c r="Q124" i="35" s="1"/>
  <c r="V127" i="35"/>
  <c r="W128" i="35"/>
  <c r="W127" i="35" s="1"/>
  <c r="M123" i="35" l="1"/>
  <c r="P123" i="35"/>
  <c r="V123" i="35" s="1"/>
  <c r="O123" i="35"/>
  <c r="I123" i="35"/>
  <c r="J123" i="35" s="1"/>
  <c r="L123" i="35"/>
  <c r="J124" i="35"/>
  <c r="W125" i="35"/>
  <c r="W124" i="35" s="1"/>
  <c r="W123" i="35" l="1"/>
  <c r="M122" i="35"/>
  <c r="I122" i="35"/>
  <c r="J122" i="35" s="1"/>
  <c r="P122" i="35"/>
  <c r="L122" i="35"/>
  <c r="O122" i="35"/>
  <c r="O121" i="35" l="1"/>
  <c r="O120" i="35" s="1"/>
  <c r="M121" i="35"/>
  <c r="P121" i="35"/>
  <c r="P120" i="35" s="1"/>
  <c r="L121" i="35"/>
  <c r="L120" i="35" s="1"/>
  <c r="I121" i="35"/>
  <c r="M120" i="35"/>
  <c r="V122" i="35"/>
  <c r="W122" i="35" s="1"/>
  <c r="J121" i="35" l="1"/>
  <c r="I120" i="35"/>
  <c r="Q121" i="35"/>
  <c r="S121" i="35" l="1"/>
  <c r="Q120" i="35"/>
  <c r="L119" i="35"/>
  <c r="P119" i="35"/>
  <c r="O119" i="35"/>
  <c r="O117" i="35" s="1"/>
  <c r="I119" i="35"/>
  <c r="J119" i="35" s="1"/>
  <c r="M119" i="35"/>
  <c r="V119" i="35" s="1"/>
  <c r="J120" i="35"/>
  <c r="W119" i="35" l="1"/>
  <c r="I118" i="35"/>
  <c r="L118" i="35"/>
  <c r="L117" i="35" s="1"/>
  <c r="P118" i="35"/>
  <c r="P117" i="35" s="1"/>
  <c r="M118" i="35"/>
  <c r="S120" i="35"/>
  <c r="V121" i="35"/>
  <c r="V120" i="35" l="1"/>
  <c r="W121" i="35"/>
  <c r="W120" i="35" s="1"/>
  <c r="V118" i="35"/>
  <c r="V117" i="35" s="1"/>
  <c r="M117" i="35"/>
  <c r="Q118" i="35"/>
  <c r="Q117" i="35" s="1"/>
  <c r="J118" i="35"/>
  <c r="I117" i="35"/>
  <c r="J117" i="35" l="1"/>
  <c r="W118" i="35"/>
  <c r="W117" i="35" s="1"/>
  <c r="P116" i="35"/>
  <c r="P115" i="35" s="1"/>
  <c r="L116" i="35"/>
  <c r="L115" i="35" s="1"/>
  <c r="I116" i="35"/>
  <c r="M116" i="35"/>
  <c r="M115" i="35" l="1"/>
  <c r="V116" i="35"/>
  <c r="V115" i="35" s="1"/>
  <c r="J116" i="35"/>
  <c r="I115" i="35"/>
  <c r="Q116" i="35"/>
  <c r="Q115" i="35" s="1"/>
  <c r="J115" i="35" l="1"/>
  <c r="W116" i="35"/>
  <c r="W115" i="35" s="1"/>
  <c r="L114" i="35"/>
  <c r="L113" i="35" s="1"/>
  <c r="I114" i="35"/>
  <c r="M114" i="35"/>
  <c r="P114" i="35"/>
  <c r="P113" i="35" s="1"/>
  <c r="M113" i="35" l="1"/>
  <c r="J114" i="35"/>
  <c r="I113" i="35"/>
  <c r="Q114" i="35"/>
  <c r="Q113" i="35" l="1"/>
  <c r="S114" i="35"/>
  <c r="P112" i="35"/>
  <c r="L112" i="35"/>
  <c r="I112" i="35"/>
  <c r="J112" i="35" s="1"/>
  <c r="M112" i="35"/>
  <c r="V112" i="35" s="1"/>
  <c r="W112" i="35" s="1"/>
  <c r="J113" i="35"/>
  <c r="P111" i="35" l="1"/>
  <c r="P110" i="35" s="1"/>
  <c r="L111" i="35"/>
  <c r="L110" i="35" s="1"/>
  <c r="I111" i="35"/>
  <c r="M111" i="35"/>
  <c r="S113" i="35"/>
  <c r="V114" i="35"/>
  <c r="V113" i="35" l="1"/>
  <c r="W114" i="35"/>
  <c r="W113" i="35" s="1"/>
  <c r="M110" i="35"/>
  <c r="J111" i="35"/>
  <c r="I110" i="35"/>
  <c r="Y110" i="35"/>
  <c r="Q111" i="35" s="1"/>
  <c r="Q110" i="35" l="1"/>
  <c r="S111" i="35"/>
  <c r="P109" i="35"/>
  <c r="P108" i="35" s="1"/>
  <c r="L109" i="35"/>
  <c r="L108" i="35" s="1"/>
  <c r="I109" i="35"/>
  <c r="M109" i="35"/>
  <c r="J110" i="35"/>
  <c r="M108" i="35" l="1"/>
  <c r="Q109" i="35"/>
  <c r="I108" i="35"/>
  <c r="J109" i="35"/>
  <c r="S110" i="35"/>
  <c r="V111" i="35"/>
  <c r="I107" i="35" l="1"/>
  <c r="P107" i="35"/>
  <c r="P106" i="35" s="1"/>
  <c r="L107" i="35"/>
  <c r="L106" i="35" s="1"/>
  <c r="M107" i="35"/>
  <c r="Q108" i="35"/>
  <c r="S109" i="35"/>
  <c r="J108" i="35"/>
  <c r="V110" i="35"/>
  <c r="W111" i="35"/>
  <c r="W110" i="35" s="1"/>
  <c r="S108" i="35" l="1"/>
  <c r="V109" i="35"/>
  <c r="V107" i="35"/>
  <c r="V106" i="35" s="1"/>
  <c r="M106" i="35"/>
  <c r="Q107" i="35"/>
  <c r="Q106" i="35" s="1"/>
  <c r="I106" i="35"/>
  <c r="J107" i="35"/>
  <c r="L105" i="35" l="1"/>
  <c r="L104" i="35" s="1"/>
  <c r="P105" i="35"/>
  <c r="P104" i="35" s="1"/>
  <c r="M105" i="35"/>
  <c r="I105" i="35"/>
  <c r="V108" i="35"/>
  <c r="W109" i="35"/>
  <c r="W108" i="35" s="1"/>
  <c r="W107" i="35"/>
  <c r="W106" i="35" s="1"/>
  <c r="J106" i="35"/>
  <c r="J105" i="35" l="1"/>
  <c r="I104" i="35"/>
  <c r="V105" i="35"/>
  <c r="V104" i="35" s="1"/>
  <c r="M104" i="35"/>
  <c r="Q105" i="35"/>
  <c r="Q104" i="35" s="1"/>
  <c r="P103" i="35" l="1"/>
  <c r="P102" i="35" s="1"/>
  <c r="L103" i="35"/>
  <c r="L102" i="35" s="1"/>
  <c r="I103" i="35"/>
  <c r="M103" i="35"/>
  <c r="W105" i="35"/>
  <c r="W104" i="35" s="1"/>
  <c r="J104" i="35"/>
  <c r="V103" i="35" l="1"/>
  <c r="V102" i="35" s="1"/>
  <c r="M102" i="35"/>
  <c r="Q103" i="35"/>
  <c r="Q102" i="35" s="1"/>
  <c r="J103" i="35"/>
  <c r="I102" i="35"/>
  <c r="J102" i="35" l="1"/>
  <c r="W103" i="35"/>
  <c r="W102" i="35" s="1"/>
  <c r="L101" i="35"/>
  <c r="P101" i="35"/>
  <c r="O101" i="35"/>
  <c r="O99" i="35" s="1"/>
  <c r="I101" i="35"/>
  <c r="J101" i="35" s="1"/>
  <c r="M101" i="35"/>
  <c r="V101" i="35" s="1"/>
  <c r="W101" i="35" l="1"/>
  <c r="P100" i="35"/>
  <c r="P99" i="35" s="1"/>
  <c r="L100" i="35"/>
  <c r="L99" i="35" s="1"/>
  <c r="I100" i="35"/>
  <c r="M100" i="35"/>
  <c r="M99" i="35" l="1"/>
  <c r="Q100" i="35"/>
  <c r="J100" i="35"/>
  <c r="I99" i="35"/>
  <c r="J99" i="35" l="1"/>
  <c r="S100" i="35"/>
  <c r="Q99" i="35"/>
  <c r="L98" i="35"/>
  <c r="M98" i="35"/>
  <c r="I98" i="35"/>
  <c r="J98" i="35" s="1"/>
  <c r="P98" i="35"/>
  <c r="V98" i="35" s="1"/>
  <c r="W98" i="35" l="1"/>
  <c r="L97" i="35"/>
  <c r="L96" i="35" s="1"/>
  <c r="P97" i="35"/>
  <c r="P96" i="35" s="1"/>
  <c r="I97" i="35"/>
  <c r="M97" i="35"/>
  <c r="S99" i="35"/>
  <c r="V100" i="35"/>
  <c r="V99" i="35" l="1"/>
  <c r="W100" i="35"/>
  <c r="W99" i="35" s="1"/>
  <c r="M96" i="35"/>
  <c r="J97" i="35"/>
  <c r="I96" i="35"/>
  <c r="Q97" i="35"/>
  <c r="Q96" i="35" l="1"/>
  <c r="S97" i="35"/>
  <c r="L95" i="35"/>
  <c r="L94" i="35" s="1"/>
  <c r="P95" i="35"/>
  <c r="P94" i="35" s="1"/>
  <c r="I95" i="35"/>
  <c r="M95" i="35"/>
  <c r="J96" i="35"/>
  <c r="M94" i="35" l="1"/>
  <c r="V95" i="35"/>
  <c r="V94" i="35" s="1"/>
  <c r="I94" i="35"/>
  <c r="J95" i="35"/>
  <c r="Q95" i="35"/>
  <c r="Q94" i="35" s="1"/>
  <c r="S96" i="35"/>
  <c r="V97" i="35"/>
  <c r="V96" i="35" l="1"/>
  <c r="W97" i="35"/>
  <c r="W96" i="35" s="1"/>
  <c r="M93" i="35"/>
  <c r="L93" i="35"/>
  <c r="L92" i="35" s="1"/>
  <c r="P93" i="35"/>
  <c r="P92" i="35" s="1"/>
  <c r="I93" i="35"/>
  <c r="J94" i="35"/>
  <c r="W95" i="35"/>
  <c r="W94" i="35" s="1"/>
  <c r="J93" i="35" l="1"/>
  <c r="I92" i="35"/>
  <c r="M92" i="35"/>
  <c r="Q93" i="35"/>
  <c r="S93" i="35" l="1"/>
  <c r="Q92" i="35"/>
  <c r="P91" i="35"/>
  <c r="P90" i="35" s="1"/>
  <c r="L91" i="35"/>
  <c r="L90" i="35" s="1"/>
  <c r="I91" i="35"/>
  <c r="M91" i="35"/>
  <c r="J92" i="35"/>
  <c r="M90" i="35" l="1"/>
  <c r="Q91" i="35"/>
  <c r="I90" i="35"/>
  <c r="J91" i="35"/>
  <c r="S92" i="35"/>
  <c r="V93" i="35"/>
  <c r="S91" i="35" l="1"/>
  <c r="Q90" i="35"/>
  <c r="O89" i="35"/>
  <c r="O88" i="35" s="1"/>
  <c r="O10" i="35" s="1"/>
  <c r="L89" i="35"/>
  <c r="L88" i="35" s="1"/>
  <c r="I89" i="35"/>
  <c r="P89" i="35"/>
  <c r="P88" i="35" s="1"/>
  <c r="M89" i="35"/>
  <c r="V92" i="35"/>
  <c r="W93" i="35"/>
  <c r="W92" i="35" s="1"/>
  <c r="J90" i="35"/>
  <c r="M88" i="35" l="1"/>
  <c r="I88" i="35"/>
  <c r="J89" i="35"/>
  <c r="Q89" i="35"/>
  <c r="S90" i="35"/>
  <c r="V91" i="35"/>
  <c r="V90" i="35" l="1"/>
  <c r="W91" i="35"/>
  <c r="W90" i="35" s="1"/>
  <c r="J88" i="35"/>
  <c r="Q88" i="35"/>
  <c r="S89" i="35"/>
  <c r="P87" i="35"/>
  <c r="P86" i="35" s="1"/>
  <c r="L87" i="35"/>
  <c r="L86" i="35" s="1"/>
  <c r="I87" i="35"/>
  <c r="M87" i="35"/>
  <c r="M86" i="35" l="1"/>
  <c r="I86" i="35"/>
  <c r="J87" i="35"/>
  <c r="J86" i="35" s="1"/>
  <c r="Q87" i="35"/>
  <c r="S88" i="35"/>
  <c r="V89" i="35"/>
  <c r="Q86" i="35" l="1"/>
  <c r="S87" i="35"/>
  <c r="V88" i="35"/>
  <c r="W89" i="35"/>
  <c r="W88" i="35" s="1"/>
  <c r="L85" i="35"/>
  <c r="L84" i="35" s="1"/>
  <c r="I85" i="35"/>
  <c r="P85" i="35"/>
  <c r="P84" i="35" s="1"/>
  <c r="M85" i="35"/>
  <c r="M84" i="35" l="1"/>
  <c r="Q85" i="35"/>
  <c r="J85" i="35"/>
  <c r="J84" i="35" s="1"/>
  <c r="I84" i="35"/>
  <c r="S86" i="35"/>
  <c r="V86" i="35" s="1"/>
  <c r="W86" i="35" s="1"/>
  <c r="Z86" i="35" s="1"/>
  <c r="V87" i="35"/>
  <c r="W87" i="35" s="1"/>
  <c r="L83" i="35" l="1"/>
  <c r="P83" i="35"/>
  <c r="I83" i="35"/>
  <c r="J83" i="35" s="1"/>
  <c r="M83" i="35"/>
  <c r="V83" i="35" s="1"/>
  <c r="W83" i="35" s="1"/>
  <c r="Q84" i="35"/>
  <c r="S85" i="35"/>
  <c r="S84" i="35" l="1"/>
  <c r="V84" i="35" s="1"/>
  <c r="W84" i="35" s="1"/>
  <c r="Z84" i="35" s="1"/>
  <c r="V85" i="35"/>
  <c r="W85" i="35" s="1"/>
  <c r="I82" i="35"/>
  <c r="P82" i="35"/>
  <c r="P81" i="35" s="1"/>
  <c r="L82" i="35"/>
  <c r="L81" i="35" s="1"/>
  <c r="M82" i="35"/>
  <c r="M81" i="35" l="1"/>
  <c r="Q82" i="35"/>
  <c r="J82" i="35"/>
  <c r="I81" i="35"/>
  <c r="J81" i="35" l="1"/>
  <c r="P80" i="35"/>
  <c r="P79" i="35" s="1"/>
  <c r="L80" i="35"/>
  <c r="L79" i="35" s="1"/>
  <c r="I80" i="35"/>
  <c r="M80" i="35"/>
  <c r="Q81" i="35"/>
  <c r="S82" i="35"/>
  <c r="S81" i="35" l="1"/>
  <c r="V82" i="35"/>
  <c r="M79" i="35"/>
  <c r="Q80" i="35"/>
  <c r="J80" i="35"/>
  <c r="J79" i="35" s="1"/>
  <c r="I79" i="35"/>
  <c r="P78" i="35" l="1"/>
  <c r="L78" i="35"/>
  <c r="I78" i="35"/>
  <c r="J78" i="35" s="1"/>
  <c r="M78" i="35"/>
  <c r="V78" i="35" s="1"/>
  <c r="W78" i="35" s="1"/>
  <c r="S80" i="35"/>
  <c r="Q79" i="35"/>
  <c r="V81" i="35"/>
  <c r="W82" i="35"/>
  <c r="W81" i="35" s="1"/>
  <c r="Z81" i="35" s="1"/>
  <c r="S79" i="35" l="1"/>
  <c r="V79" i="35" s="1"/>
  <c r="W79" i="35" s="1"/>
  <c r="Z79" i="35" s="1"/>
  <c r="V80" i="35"/>
  <c r="W80" i="35" s="1"/>
  <c r="I77" i="35"/>
  <c r="L77" i="35"/>
  <c r="L76" i="35" s="1"/>
  <c r="P77" i="35"/>
  <c r="P76" i="35" s="1"/>
  <c r="M77" i="35"/>
  <c r="M76" i="35" l="1"/>
  <c r="J77" i="35"/>
  <c r="I76" i="35"/>
  <c r="Q77" i="35"/>
  <c r="L75" i="35" l="1"/>
  <c r="L74" i="35" s="1"/>
  <c r="M75" i="35"/>
  <c r="P75" i="35"/>
  <c r="P74" i="35" s="1"/>
  <c r="I75" i="35"/>
  <c r="Q76" i="35"/>
  <c r="S77" i="35"/>
  <c r="J76" i="35"/>
  <c r="S76" i="35" l="1"/>
  <c r="V77" i="35"/>
  <c r="J75" i="35"/>
  <c r="J74" i="35" s="1"/>
  <c r="I74" i="35"/>
  <c r="M74" i="35"/>
  <c r="Q75" i="35"/>
  <c r="P73" i="35" l="1"/>
  <c r="P72" i="35" s="1"/>
  <c r="L73" i="35"/>
  <c r="L72" i="35" s="1"/>
  <c r="I73" i="35"/>
  <c r="M73" i="35"/>
  <c r="V76" i="35"/>
  <c r="W77" i="35"/>
  <c r="W76" i="35" s="1"/>
  <c r="Z76" i="35" s="1"/>
  <c r="S75" i="35"/>
  <c r="Q74" i="35"/>
  <c r="S74" i="35" l="1"/>
  <c r="V74" i="35" s="1"/>
  <c r="W74" i="35" s="1"/>
  <c r="Z74" i="35" s="1"/>
  <c r="V75" i="35"/>
  <c r="W75" i="35" s="1"/>
  <c r="M72" i="35"/>
  <c r="J73" i="35"/>
  <c r="J72" i="35" s="1"/>
  <c r="I72" i="35"/>
  <c r="Q73" i="35"/>
  <c r="Q72" i="35" l="1"/>
  <c r="S73" i="35"/>
  <c r="P71" i="35"/>
  <c r="P70" i="35" s="1"/>
  <c r="L71" i="35"/>
  <c r="L70" i="35" s="1"/>
  <c r="I71" i="35"/>
  <c r="M71" i="35"/>
  <c r="Q71" i="35" l="1"/>
  <c r="I70" i="35"/>
  <c r="J71" i="35"/>
  <c r="M70" i="35"/>
  <c r="S72" i="35"/>
  <c r="V72" i="35" s="1"/>
  <c r="W72" i="35" s="1"/>
  <c r="Z72" i="35" s="1"/>
  <c r="V73" i="35"/>
  <c r="W73" i="35" s="1"/>
  <c r="P69" i="35" l="1"/>
  <c r="P68" i="35" s="1"/>
  <c r="L69" i="35"/>
  <c r="L68" i="35" s="1"/>
  <c r="I69" i="35"/>
  <c r="M69" i="35"/>
  <c r="J70" i="35"/>
  <c r="S71" i="35"/>
  <c r="Q70" i="35"/>
  <c r="M68" i="35" l="1"/>
  <c r="I68" i="35"/>
  <c r="J69" i="35"/>
  <c r="J68" i="35" s="1"/>
  <c r="S70" i="35"/>
  <c r="V70" i="35" s="1"/>
  <c r="W70" i="35" s="1"/>
  <c r="Z70" i="35" s="1"/>
  <c r="V71" i="35"/>
  <c r="W71" i="35" s="1"/>
  <c r="Q69" i="35"/>
  <c r="P67" i="35" l="1"/>
  <c r="P66" i="35" s="1"/>
  <c r="L67" i="35"/>
  <c r="L66" i="35" s="1"/>
  <c r="I67" i="35"/>
  <c r="M67" i="35"/>
  <c r="Q68" i="35"/>
  <c r="S69" i="35"/>
  <c r="S68" i="35" l="1"/>
  <c r="V68" i="35" s="1"/>
  <c r="W68" i="35" s="1"/>
  <c r="Z68" i="35" s="1"/>
  <c r="V69" i="35"/>
  <c r="W69" i="35" s="1"/>
  <c r="M66" i="35"/>
  <c r="Q67" i="35"/>
  <c r="J67" i="35"/>
  <c r="J66" i="35" s="1"/>
  <c r="I66" i="35"/>
  <c r="S67" i="35" l="1"/>
  <c r="Q66" i="35"/>
  <c r="P65" i="35"/>
  <c r="P64" i="35" s="1"/>
  <c r="L65" i="35"/>
  <c r="L64" i="35" s="1"/>
  <c r="I65" i="35"/>
  <c r="M65" i="35"/>
  <c r="J65" i="35" l="1"/>
  <c r="J64" i="35" s="1"/>
  <c r="I64" i="35"/>
  <c r="Q65" i="35"/>
  <c r="M64" i="35"/>
  <c r="S66" i="35"/>
  <c r="V66" i="35" s="1"/>
  <c r="W66" i="35" s="1"/>
  <c r="Z66" i="35" s="1"/>
  <c r="V67" i="35"/>
  <c r="W67" i="35" s="1"/>
  <c r="P63" i="35" l="1"/>
  <c r="P62" i="35" s="1"/>
  <c r="L63" i="35"/>
  <c r="L62" i="35" s="1"/>
  <c r="I63" i="35"/>
  <c r="M63" i="35"/>
  <c r="S65" i="35"/>
  <c r="Q64" i="35"/>
  <c r="S64" i="35" l="1"/>
  <c r="V64" i="35" s="1"/>
  <c r="W64" i="35" s="1"/>
  <c r="Z64" i="35" s="1"/>
  <c r="V65" i="35"/>
  <c r="W65" i="35" s="1"/>
  <c r="M62" i="35"/>
  <c r="Q63" i="35"/>
  <c r="I62" i="35"/>
  <c r="J63" i="35"/>
  <c r="J62" i="35" l="1"/>
  <c r="I61" i="35"/>
  <c r="L61" i="35"/>
  <c r="L60" i="35" s="1"/>
  <c r="P61" i="35"/>
  <c r="P60" i="35" s="1"/>
  <c r="M61" i="35"/>
  <c r="Q62" i="35"/>
  <c r="S63" i="35"/>
  <c r="S62" i="35" l="1"/>
  <c r="V62" i="35" s="1"/>
  <c r="V63" i="35"/>
  <c r="W63" i="35" s="1"/>
  <c r="M60" i="35"/>
  <c r="Q61" i="35"/>
  <c r="I60" i="35"/>
  <c r="J61" i="35"/>
  <c r="J60" i="35" s="1"/>
  <c r="W62" i="35"/>
  <c r="Z62" i="35" s="1"/>
  <c r="Q60" i="35" l="1"/>
  <c r="S61" i="35"/>
  <c r="P59" i="35"/>
  <c r="P58" i="35" s="1"/>
  <c r="L59" i="35"/>
  <c r="L58" i="35" s="1"/>
  <c r="I59" i="35"/>
  <c r="M59" i="35"/>
  <c r="M58" i="35" l="1"/>
  <c r="J59" i="35"/>
  <c r="I58" i="35"/>
  <c r="Q59" i="35"/>
  <c r="S60" i="35"/>
  <c r="V60" i="35" s="1"/>
  <c r="W60" i="35" s="1"/>
  <c r="Z60" i="35" s="1"/>
  <c r="V61" i="35"/>
  <c r="W61" i="35" s="1"/>
  <c r="Q58" i="35" l="1"/>
  <c r="S59" i="35"/>
  <c r="P57" i="35"/>
  <c r="I57" i="35"/>
  <c r="J57" i="35" s="1"/>
  <c r="L57" i="35"/>
  <c r="M57" i="35"/>
  <c r="V57" i="35" s="1"/>
  <c r="W57" i="35" s="1"/>
  <c r="J58" i="35"/>
  <c r="S58" i="35" l="1"/>
  <c r="V58" i="35" s="1"/>
  <c r="W58" i="35" s="1"/>
  <c r="Z58" i="35" s="1"/>
  <c r="V59" i="35"/>
  <c r="W59" i="35" s="1"/>
  <c r="P56" i="35"/>
  <c r="L56" i="35"/>
  <c r="L55" i="35" s="1"/>
  <c r="I56" i="35"/>
  <c r="M56" i="35"/>
  <c r="P55" i="35"/>
  <c r="M55" i="35" l="1"/>
  <c r="J56" i="35"/>
  <c r="I55" i="35"/>
  <c r="Q56" i="35"/>
  <c r="S56" i="35" l="1"/>
  <c r="Q55" i="35"/>
  <c r="L54" i="35"/>
  <c r="L53" i="35" s="1"/>
  <c r="I54" i="35"/>
  <c r="P54" i="35"/>
  <c r="P53" i="35" s="1"/>
  <c r="M54" i="35"/>
  <c r="J55" i="35"/>
  <c r="M53" i="35" l="1"/>
  <c r="Q54" i="35"/>
  <c r="J54" i="35"/>
  <c r="J53" i="35" s="1"/>
  <c r="I53" i="35"/>
  <c r="S55" i="35"/>
  <c r="V56" i="35"/>
  <c r="V55" i="35" l="1"/>
  <c r="W56" i="35"/>
  <c r="W55" i="35" s="1"/>
  <c r="Z55" i="35" s="1"/>
  <c r="Q53" i="35"/>
  <c r="S54" i="35"/>
  <c r="L52" i="35"/>
  <c r="I52" i="35"/>
  <c r="J52" i="35" s="1"/>
  <c r="P52" i="35"/>
  <c r="M52" i="35"/>
  <c r="V52" i="35" s="1"/>
  <c r="W52" i="35" l="1"/>
  <c r="P51" i="35"/>
  <c r="L51" i="35"/>
  <c r="I51" i="35"/>
  <c r="J51" i="35" s="1"/>
  <c r="M51" i="35"/>
  <c r="V51" i="35" s="1"/>
  <c r="S53" i="35"/>
  <c r="V53" i="35" s="1"/>
  <c r="W53" i="35" s="1"/>
  <c r="Z53" i="35" s="1"/>
  <c r="V54" i="35"/>
  <c r="W54" i="35" s="1"/>
  <c r="W51" i="35" l="1"/>
  <c r="I50" i="35"/>
  <c r="J50" i="35" s="1"/>
  <c r="L50" i="35"/>
  <c r="P50" i="35"/>
  <c r="M50" i="35"/>
  <c r="V50" i="35" s="1"/>
  <c r="W50" i="35" s="1"/>
  <c r="L49" i="35" l="1"/>
  <c r="L48" i="35" s="1"/>
  <c r="I49" i="35"/>
  <c r="P49" i="35"/>
  <c r="P48" i="35" s="1"/>
  <c r="M49" i="35"/>
  <c r="M48" i="35" l="1"/>
  <c r="Q49" i="35"/>
  <c r="J49" i="35"/>
  <c r="I48" i="35"/>
  <c r="J48" i="35" l="1"/>
  <c r="P47" i="35"/>
  <c r="P46" i="35" s="1"/>
  <c r="L47" i="35"/>
  <c r="L46" i="35" s="1"/>
  <c r="I47" i="35"/>
  <c r="M47" i="35"/>
  <c r="Q48" i="35"/>
  <c r="S49" i="35"/>
  <c r="S48" i="35" l="1"/>
  <c r="V49" i="35"/>
  <c r="M46" i="35"/>
  <c r="Q47" i="35"/>
  <c r="I46" i="35"/>
  <c r="J47" i="35"/>
  <c r="J46" i="35" l="1"/>
  <c r="P45" i="35"/>
  <c r="P44" i="35" s="1"/>
  <c r="L45" i="35"/>
  <c r="L44" i="35" s="1"/>
  <c r="I45" i="35"/>
  <c r="M45" i="35"/>
  <c r="S47" i="35"/>
  <c r="Q46" i="35"/>
  <c r="V48" i="35"/>
  <c r="W49" i="35"/>
  <c r="W48" i="35" s="1"/>
  <c r="Z48" i="35" s="1"/>
  <c r="S46" i="35" l="1"/>
  <c r="V46" i="35" s="1"/>
  <c r="V47" i="35"/>
  <c r="W47" i="35" s="1"/>
  <c r="M44" i="35"/>
  <c r="Q45" i="35"/>
  <c r="I44" i="35"/>
  <c r="J45" i="35"/>
  <c r="J44" i="35" s="1"/>
  <c r="W46" i="35"/>
  <c r="Z46" i="35" s="1"/>
  <c r="P43" i="35" l="1"/>
  <c r="P42" i="35" s="1"/>
  <c r="L43" i="35"/>
  <c r="L42" i="35" s="1"/>
  <c r="I43" i="35"/>
  <c r="M43" i="35"/>
  <c r="Q44" i="35"/>
  <c r="S45" i="35"/>
  <c r="S44" i="35" l="1"/>
  <c r="V44" i="35" s="1"/>
  <c r="W44" i="35" s="1"/>
  <c r="Z44" i="35" s="1"/>
  <c r="V45" i="35"/>
  <c r="W45" i="35" s="1"/>
  <c r="M42" i="35"/>
  <c r="Q43" i="35"/>
  <c r="J43" i="35"/>
  <c r="J42" i="35" s="1"/>
  <c r="I42" i="35"/>
  <c r="P41" i="35" l="1"/>
  <c r="P40" i="35" s="1"/>
  <c r="L41" i="35"/>
  <c r="L40" i="35" s="1"/>
  <c r="I41" i="35"/>
  <c r="M41" i="35"/>
  <c r="S43" i="35"/>
  <c r="Q42" i="35"/>
  <c r="S42" i="35" l="1"/>
  <c r="V42" i="35" s="1"/>
  <c r="W42" i="35" s="1"/>
  <c r="Z42" i="35" s="1"/>
  <c r="V43" i="35"/>
  <c r="W43" i="35" s="1"/>
  <c r="M40" i="35"/>
  <c r="J41" i="35"/>
  <c r="I40" i="35"/>
  <c r="Q41" i="35"/>
  <c r="L39" i="35" l="1"/>
  <c r="L38" i="35" s="1"/>
  <c r="P39" i="35"/>
  <c r="P38" i="35" s="1"/>
  <c r="I39" i="35"/>
  <c r="M39" i="35"/>
  <c r="J40" i="35"/>
  <c r="Q40" i="35"/>
  <c r="S41" i="35"/>
  <c r="Q39" i="35" l="1"/>
  <c r="S40" i="35"/>
  <c r="V41" i="35"/>
  <c r="M38" i="35"/>
  <c r="J39" i="35"/>
  <c r="I38" i="35"/>
  <c r="J38" i="35" l="1"/>
  <c r="V40" i="35"/>
  <c r="W41" i="35"/>
  <c r="W40" i="35" s="1"/>
  <c r="Z40" i="35" s="1"/>
  <c r="I37" i="35"/>
  <c r="L37" i="35"/>
  <c r="L36" i="35" s="1"/>
  <c r="P37" i="35"/>
  <c r="P36" i="35" s="1"/>
  <c r="M37" i="35"/>
  <c r="Q38" i="35"/>
  <c r="S39" i="35"/>
  <c r="S38" i="35" l="1"/>
  <c r="V39" i="35"/>
  <c r="M36" i="35"/>
  <c r="I36" i="35"/>
  <c r="J37" i="35"/>
  <c r="Q37" i="35"/>
  <c r="L35" i="35" l="1"/>
  <c r="P35" i="35"/>
  <c r="I35" i="35"/>
  <c r="J35" i="35" s="1"/>
  <c r="M35" i="35"/>
  <c r="V35" i="35" s="1"/>
  <c r="W35" i="35" s="1"/>
  <c r="S37" i="35"/>
  <c r="Q36" i="35"/>
  <c r="J36" i="35"/>
  <c r="V38" i="35"/>
  <c r="W39" i="35"/>
  <c r="W38" i="35" s="1"/>
  <c r="Z38" i="35" s="1"/>
  <c r="S36" i="35" l="1"/>
  <c r="V37" i="35"/>
  <c r="P34" i="35"/>
  <c r="L34" i="35"/>
  <c r="I34" i="35"/>
  <c r="M34" i="35"/>
  <c r="V34" i="35" s="1"/>
  <c r="J34" i="35" l="1"/>
  <c r="W34" i="35" s="1"/>
  <c r="P33" i="35"/>
  <c r="P32" i="35" s="1"/>
  <c r="L33" i="35"/>
  <c r="L32" i="35" s="1"/>
  <c r="I33" i="35"/>
  <c r="J33" i="35" s="1"/>
  <c r="M33" i="35"/>
  <c r="V36" i="35"/>
  <c r="W37" i="35"/>
  <c r="W36" i="35" s="1"/>
  <c r="Z36" i="35" s="1"/>
  <c r="M32" i="35" l="1"/>
  <c r="J32" i="35"/>
  <c r="Q33" i="35"/>
  <c r="I32" i="35"/>
  <c r="S33" i="35" l="1"/>
  <c r="Q32" i="35"/>
  <c r="P31" i="35"/>
  <c r="L31" i="35"/>
  <c r="I31" i="35"/>
  <c r="J31" i="35" s="1"/>
  <c r="M31" i="35"/>
  <c r="V31" i="35" s="1"/>
  <c r="W31" i="35" s="1"/>
  <c r="P30" i="35" l="1"/>
  <c r="P29" i="35" s="1"/>
  <c r="L30" i="35"/>
  <c r="I30" i="35"/>
  <c r="M30" i="35"/>
  <c r="L29" i="35"/>
  <c r="S32" i="35"/>
  <c r="V33" i="35"/>
  <c r="V32" i="35" l="1"/>
  <c r="W33" i="35"/>
  <c r="W32" i="35" s="1"/>
  <c r="Z32" i="35" s="1"/>
  <c r="M29" i="35"/>
  <c r="J30" i="35"/>
  <c r="I29" i="35"/>
  <c r="Q30" i="35"/>
  <c r="I28" i="35" l="1"/>
  <c r="J28" i="35" s="1"/>
  <c r="P28" i="35"/>
  <c r="M28" i="35"/>
  <c r="V28" i="35" s="1"/>
  <c r="L28" i="35"/>
  <c r="Q29" i="35"/>
  <c r="S30" i="35"/>
  <c r="J29" i="35"/>
  <c r="S29" i="35" l="1"/>
  <c r="V30" i="35"/>
  <c r="W28" i="35"/>
  <c r="P27" i="35"/>
  <c r="P26" i="35" s="1"/>
  <c r="L27" i="35"/>
  <c r="L26" i="35" s="1"/>
  <c r="I27" i="35"/>
  <c r="M27" i="35"/>
  <c r="M26" i="35" l="1"/>
  <c r="I26" i="35"/>
  <c r="J27" i="35"/>
  <c r="Q27" i="35"/>
  <c r="V29" i="35"/>
  <c r="W30" i="35"/>
  <c r="W29" i="35" s="1"/>
  <c r="Z29" i="35" s="1"/>
  <c r="P25" i="35" l="1"/>
  <c r="L25" i="35"/>
  <c r="I25" i="35"/>
  <c r="J25" i="35" s="1"/>
  <c r="M25" i="35"/>
  <c r="V25" i="35" s="1"/>
  <c r="Q26" i="35"/>
  <c r="S27" i="35"/>
  <c r="J26" i="35"/>
  <c r="S26" i="35" l="1"/>
  <c r="V27" i="35"/>
  <c r="W25" i="35"/>
  <c r="I24" i="35"/>
  <c r="P24" i="35"/>
  <c r="P23" i="35" s="1"/>
  <c r="L24" i="35"/>
  <c r="L23" i="35" s="1"/>
  <c r="M24" i="35"/>
  <c r="M23" i="35" l="1"/>
  <c r="I23" i="35"/>
  <c r="J24" i="35"/>
  <c r="Q24" i="35"/>
  <c r="V26" i="35"/>
  <c r="W27" i="35"/>
  <c r="W26" i="35" s="1"/>
  <c r="Z26" i="35" s="1"/>
  <c r="I22" i="35" l="1"/>
  <c r="P22" i="35"/>
  <c r="P21" i="35" s="1"/>
  <c r="L22" i="35"/>
  <c r="L21" i="35" s="1"/>
  <c r="M22" i="35"/>
  <c r="Q23" i="35"/>
  <c r="S24" i="35"/>
  <c r="J23" i="35"/>
  <c r="M21" i="35" l="1"/>
  <c r="S23" i="35"/>
  <c r="V24" i="35"/>
  <c r="J22" i="35"/>
  <c r="I21" i="35"/>
  <c r="Q22" i="35"/>
  <c r="J21" i="35" l="1"/>
  <c r="Q21" i="35"/>
  <c r="S22" i="35"/>
  <c r="I20" i="35"/>
  <c r="L20" i="35"/>
  <c r="L19" i="35" s="1"/>
  <c r="P20" i="35"/>
  <c r="P19" i="35" s="1"/>
  <c r="M20" i="35"/>
  <c r="V23" i="35"/>
  <c r="W24" i="35"/>
  <c r="W23" i="35" s="1"/>
  <c r="Z23" i="35" s="1"/>
  <c r="S21" i="35" l="1"/>
  <c r="V22" i="35"/>
  <c r="M19" i="35"/>
  <c r="I19" i="35"/>
  <c r="J20" i="35"/>
  <c r="Q20" i="35"/>
  <c r="P18" i="35" l="1"/>
  <c r="I18" i="35"/>
  <c r="J18" i="35" s="1"/>
  <c r="L18" i="35"/>
  <c r="M18" i="35"/>
  <c r="V18" i="35" s="1"/>
  <c r="S20" i="35"/>
  <c r="Q19" i="35"/>
  <c r="J19" i="35"/>
  <c r="V21" i="35"/>
  <c r="W22" i="35"/>
  <c r="W21" i="35" s="1"/>
  <c r="Z21" i="35" s="1"/>
  <c r="W18" i="35" l="1"/>
  <c r="S19" i="35"/>
  <c r="V20" i="35"/>
  <c r="P17" i="35"/>
  <c r="P16" i="35" s="1"/>
  <c r="I17" i="35"/>
  <c r="L17" i="35"/>
  <c r="L16" i="35" s="1"/>
  <c r="M17" i="35"/>
  <c r="M16" i="35" l="1"/>
  <c r="J17" i="35"/>
  <c r="I16" i="35"/>
  <c r="Q17" i="35"/>
  <c r="V19" i="35"/>
  <c r="W20" i="35"/>
  <c r="W19" i="35" s="1"/>
  <c r="Z19" i="35" s="1"/>
  <c r="J16" i="35" l="1"/>
  <c r="P15" i="35"/>
  <c r="L15" i="35"/>
  <c r="I15" i="35"/>
  <c r="J15" i="35" s="1"/>
  <c r="M15" i="35"/>
  <c r="V15" i="35" s="1"/>
  <c r="Q16" i="35"/>
  <c r="S17" i="35"/>
  <c r="S16" i="35" l="1"/>
  <c r="V17" i="35"/>
  <c r="W15" i="35"/>
  <c r="I14" i="35"/>
  <c r="P14" i="35"/>
  <c r="P13" i="35" s="1"/>
  <c r="L14" i="35"/>
  <c r="L13" i="35" s="1"/>
  <c r="M14" i="35"/>
  <c r="M13" i="35" l="1"/>
  <c r="I13" i="35"/>
  <c r="J14" i="35"/>
  <c r="Q14" i="35"/>
  <c r="V16" i="35"/>
  <c r="W17" i="35"/>
  <c r="W16" i="35" s="1"/>
  <c r="Z16" i="35" s="1"/>
  <c r="Q13" i="35" l="1"/>
  <c r="S14" i="35"/>
  <c r="P12" i="35"/>
  <c r="P11" i="35" s="1"/>
  <c r="P10" i="35" s="1"/>
  <c r="L12" i="35"/>
  <c r="L11" i="35" s="1"/>
  <c r="L10" i="35" s="1"/>
  <c r="I12" i="35"/>
  <c r="M12" i="35"/>
  <c r="J13" i="35"/>
  <c r="J12" i="35" l="1"/>
  <c r="I11" i="35"/>
  <c r="I10" i="35" s="1"/>
  <c r="M11" i="35"/>
  <c r="M10" i="35" s="1"/>
  <c r="Q12" i="35"/>
  <c r="S13" i="35"/>
  <c r="V14" i="35"/>
  <c r="S12" i="35" l="1"/>
  <c r="Q11" i="35"/>
  <c r="V13" i="35"/>
  <c r="W14" i="35"/>
  <c r="W13" i="35" s="1"/>
  <c r="Z13" i="35" s="1"/>
  <c r="J11" i="35"/>
  <c r="J10" i="35" s="1"/>
  <c r="S11" i="35" l="1"/>
  <c r="S10" i="35" s="1"/>
  <c r="V12" i="35"/>
  <c r="V11" i="35" l="1"/>
  <c r="V10" i="35" s="1"/>
  <c r="W12" i="35"/>
  <c r="W11" i="35" s="1"/>
  <c r="Z11" i="35" l="1"/>
  <c r="W10" i="35"/>
</calcChain>
</file>

<file path=xl/sharedStrings.xml><?xml version="1.0" encoding="utf-8"?>
<sst xmlns="http://schemas.openxmlformats.org/spreadsheetml/2006/main" count="7176" uniqueCount="403">
  <si>
    <t>UBND XÃ SƠN GIANG</t>
  </si>
  <si>
    <t>CỘNG HÒA XÃ HỘI CHỦ NGHĨA ViỆT NAM</t>
  </si>
  <si>
    <t>HĐBT DỰ ÁN CỤM CÔNG NGHIỆP QUANG DIỆM</t>
  </si>
  <si>
    <t>Độc lập - Tự do - Hạnh phúc</t>
  </si>
  <si>
    <t>BIỂU TỔNG HỢP KINH PHÍ BỒI THƯỜNG, HỖ TRỢ TÁI ĐỊNH CƯ</t>
  </si>
  <si>
    <t>KHI NHÀ NƯỚC THU HỒI ĐẤT THỰC HIỆN DỰ ÁN CỤM CÔNG NGHIỆP QUANG DIỆM</t>
  </si>
  <si>
    <t>THÔN HỮU TRẠCH, XÃ SƠN GIANG, TỈNH HÀ TĨNH</t>
  </si>
  <si>
    <t>TT</t>
  </si>
  <si>
    <t>Họ và tên</t>
  </si>
  <si>
    <t>Đia chỉ thường trú (thôn)</t>
  </si>
  <si>
    <t>Địa chỉ thửa đất</t>
  </si>
  <si>
    <t>Diện tích đất (m2)</t>
  </si>
  <si>
    <t>Loại đất</t>
  </si>
  <si>
    <t>Giá trị bồi thường (ĐVT: Đồng)</t>
  </si>
  <si>
    <t>Giá trị hỗ trợ ( ĐVT: Đồng)</t>
  </si>
  <si>
    <t>Tổng giá trị BT, HT ( ĐVT: Đồng)</t>
  </si>
  <si>
    <t>Chi chú</t>
  </si>
  <si>
    <t>Đất SXNN</t>
  </si>
  <si>
    <t>Cây cối, hoa màu</t>
  </si>
  <si>
    <t>Nhà cửa, vật kiến trúc</t>
  </si>
  <si>
    <t>Tổng</t>
  </si>
  <si>
    <t xml:space="preserve">Hỗ trợ ổn định đời sống </t>
  </si>
  <si>
    <t>Hỗ trợ ổn định sản xuất kinh doanh</t>
  </si>
  <si>
    <t>Chuyển đổi nghề</t>
  </si>
  <si>
    <t xml:space="preserve">Hỗ trợ gia đình chính sách khi thu hồi trên 30% diện tích đất </t>
  </si>
  <si>
    <t>Tổng tiền</t>
  </si>
  <si>
    <t>Lê Xuân Huề (Phạm Thị Hoa)</t>
  </si>
  <si>
    <t>Hữu Trạch</t>
  </si>
  <si>
    <t xml:space="preserve"> -</t>
  </si>
  <si>
    <t>Màu</t>
  </si>
  <si>
    <t>Lúa</t>
  </si>
  <si>
    <t xml:space="preserve"> (Nguyễn Thị Loan)</t>
  </si>
  <si>
    <t>Phạm Anh Tuấn (Nguyễn Thị Tiến)</t>
  </si>
  <si>
    <t xml:space="preserve"> (Phạm Thị Liệu)</t>
  </si>
  <si>
    <t>Phan Đình Vỵ (Lê Thị Lài)</t>
  </si>
  <si>
    <t xml:space="preserve"> (Nguyễn Thị Văn)</t>
  </si>
  <si>
    <t>Lê Ngọc Việt (Lê Thị Hường)</t>
  </si>
  <si>
    <t xml:space="preserve"> (Hồ Thị Lài)</t>
  </si>
  <si>
    <t xml:space="preserve"> (Đào Thị Thanh)</t>
  </si>
  <si>
    <t xml:space="preserve"> (Dương Thị Nhàn)</t>
  </si>
  <si>
    <t>Nguyễn Văn Dũng (Trương Thị Huyến)</t>
  </si>
  <si>
    <t>Nguyễn Quang Thường (Lê Thị Loan)</t>
  </si>
  <si>
    <t>Phan Xuân Thoại (Phạm Thị Nhâm)</t>
  </si>
  <si>
    <t>Nguyễn Văn Trí (Đặng Thị Phượng)</t>
  </si>
  <si>
    <t>Lê Văn Tình (Phan Thị Xoan)</t>
  </si>
  <si>
    <t>Nguyễn Quốc Hùng (Phạm Thị Hường)</t>
  </si>
  <si>
    <t>Lê Quang Phương (Đặng Thị Ngân)</t>
  </si>
  <si>
    <t>Đào Viết Phúc (Nguyễn Thị Mai)</t>
  </si>
  <si>
    <t>Nguyễn Chánh Giáp (Lưu Thị Hiền)</t>
  </si>
  <si>
    <t xml:space="preserve"> (Phạm Thị Tình)</t>
  </si>
  <si>
    <t>Nguyễn Phi Công (Nguyễn Thị Trinh)</t>
  </si>
  <si>
    <t>Nguyễn Văn Thảo (Ngô Thị Hải)</t>
  </si>
  <si>
    <t>Đinh Công Đường (Hồ Thị Kim Anh)</t>
  </si>
  <si>
    <t>Phạm Văn Thành (Nguyễn Thị Kim Loan)</t>
  </si>
  <si>
    <t xml:space="preserve">Hoàng Tuấn Anh </t>
  </si>
  <si>
    <t>Hoàng Văn Công (Nguyễn Thị Hoa)</t>
  </si>
  <si>
    <t>Nguyễn Xuân Tình (Phan Thị Trang)</t>
  </si>
  <si>
    <t>Nguyễn Xuân Tình (Phan Thị Quang)</t>
  </si>
  <si>
    <t>Phan Văn Ngân (Nguyễn Thị Long)</t>
  </si>
  <si>
    <t>Nguyễn Quang Thân (Lê Thị Vinh)</t>
  </si>
  <si>
    <t>Lê Viết Hùng (Nguyễn Thị Xuân)</t>
  </si>
  <si>
    <t>Hoàng Văn Long (Vợ Phạm Thị Thanh)</t>
  </si>
  <si>
    <t xml:space="preserve"> (Hồ Thị Kim Liên)</t>
  </si>
  <si>
    <t xml:space="preserve"> (Hoàng Thị Ngụ)</t>
  </si>
  <si>
    <t>Phan Quang Trung (Cù Thị Nga)</t>
  </si>
  <si>
    <t xml:space="preserve"> (Hồ Thị Nga)</t>
  </si>
  <si>
    <t>Nguyễn Duy Trinh (Trần Thị Báo)</t>
  </si>
  <si>
    <t>Nguyễn Đình Nhung (Phạm Thị Thường)</t>
  </si>
  <si>
    <t xml:space="preserve"> (Đào Thị Phương)</t>
  </si>
  <si>
    <t xml:space="preserve"> (Dương Thị Cường)</t>
  </si>
  <si>
    <t xml:space="preserve"> (Bùi Thị Xanh)</t>
  </si>
  <si>
    <t>Lê Hồng Phước (Lê Thị Kim)</t>
  </si>
  <si>
    <t>Đinh Hồng Thịnh (Thái Thị Thúy)</t>
  </si>
  <si>
    <t>Nguyễn Văn Hào (Nguyễn Thị Hiền)</t>
  </si>
  <si>
    <t>Nguyễn Viết Xuân (Hồ Thị Dung)</t>
  </si>
  <si>
    <t>Hoàng Văn Hảo (Lê Thị Đường)</t>
  </si>
  <si>
    <t xml:space="preserve"> (Phan Thị Hồng Sâm)</t>
  </si>
  <si>
    <t xml:space="preserve"> (Hồ Thị Nguyệt)</t>
  </si>
  <si>
    <t>Phạm Hữu Hoàng (Hồ Thị Hà)</t>
  </si>
  <si>
    <t>Nguyễn Đình Hào (Bùi Thị Yên)</t>
  </si>
  <si>
    <t>Lê Xuân Lan</t>
  </si>
  <si>
    <t>Phan Thị Vân</t>
  </si>
  <si>
    <t>Phan Quang Liên</t>
  </si>
  <si>
    <t>Lê Ngọc Trung</t>
  </si>
  <si>
    <t>Nguyễn Thị Hường</t>
  </si>
  <si>
    <t>Lê Văn Quỳnh</t>
  </si>
  <si>
    <t>Hoàng Ngọc Khánh</t>
  </si>
  <si>
    <t xml:space="preserve">Bằng chữ: Sáu tỷ một trăm tám tám triệu sáu trăm chín mươi sáu nghìn không trăm bốn mươi đồng </t>
  </si>
  <si>
    <t>KT. CHỦ TỊCH</t>
  </si>
  <si>
    <t>THÀNH VIÊN HỘI ĐỒNG BỒI THƯỜNG</t>
  </si>
  <si>
    <t>PHÓ CHỦ TỊCH</t>
  </si>
  <si>
    <t>PHÓ TRƯỞNG PHÒNG KINH TẾ</t>
  </si>
  <si>
    <t>Nguyễn Đức Hạnh</t>
  </si>
  <si>
    <t>THÔN ĐỒNG TIẾN, XÃ SƠN GIANG, TỈNH HÀ TĨNH</t>
  </si>
  <si>
    <t xml:space="preserve">Nguyễn Minh Tân </t>
  </si>
  <si>
    <t>Đồng Tiến</t>
  </si>
  <si>
    <t>Nguyễn Xuân Hành (Lê Thị Khôn)</t>
  </si>
  <si>
    <t>Lê Xuân Hải (Nguyễn Thị Mai)</t>
  </si>
  <si>
    <t xml:space="preserve"> (Nguyễn Thị Thanh)</t>
  </si>
  <si>
    <t>Nguyễn Văn Đào (Đào Thị Minh)</t>
  </si>
  <si>
    <t>Nguyễn Đình Hà (Phan Thị Nga)</t>
  </si>
  <si>
    <t xml:space="preserve">Nguyễn Văn Châu </t>
  </si>
  <si>
    <t>Lê Đình Nam (Lê Thị Hồng)</t>
  </si>
  <si>
    <t>Dương Đình Tý (Lê Thị Hoà)</t>
  </si>
  <si>
    <t xml:space="preserve"> (Trần Thị Hồng)</t>
  </si>
  <si>
    <t xml:space="preserve">Đinh Quốc Anh </t>
  </si>
  <si>
    <t xml:space="preserve"> (Nguyễn Thị Sâm)</t>
  </si>
  <si>
    <t>Nguyễn Văn Hoá (Tống Thị Yến)</t>
  </si>
  <si>
    <t>Nguyễn Hoàng Hiệp (Trần Thị Lan)</t>
  </si>
  <si>
    <t xml:space="preserve">Đinh Hữu Quán </t>
  </si>
  <si>
    <t xml:space="preserve"> (Nguyễn Thị Phú)</t>
  </si>
  <si>
    <t>Phạm Ngọc Thảo (Lê Thị Hoan)</t>
  </si>
  <si>
    <t>Phan Văn Sơn (Phạm Thị Lan)</t>
  </si>
  <si>
    <t>Nguyễn Văn Tam (Nguyễn Thị Điều)</t>
  </si>
  <si>
    <t>Nguyễn Đình Khanh (Phạm Thị Cường)</t>
  </si>
  <si>
    <t>Nguyễn Quang Hồng (Nguyễn Thị Thao)</t>
  </si>
  <si>
    <t xml:space="preserve">Nguyễn Văn Nông </t>
  </si>
  <si>
    <t xml:space="preserve"> (Bùi Thị Thuỷ)</t>
  </si>
  <si>
    <t>Lê Mạnh Hùng (Nguyễn Thị Tuyển)</t>
  </si>
  <si>
    <t>Nguyễn Văn Châu (Nguyễn Thị Hiều)</t>
  </si>
  <si>
    <t>Hồ Viết Thuật (Uông Thị Minh)</t>
  </si>
  <si>
    <t>Nguyễn Văn Minh (Nguyễn Thị Cúc)</t>
  </si>
  <si>
    <t>Phạm Hữu Cừ (Nguyễn Thị Loan)</t>
  </si>
  <si>
    <t>Phan Hữu Cừ (Nguyễn Thị Loan)</t>
  </si>
  <si>
    <t>Phan Đình Hồng (Trương Thị Xuân)</t>
  </si>
  <si>
    <t>Phan Quốc Việt (Hồ Thị Chương)</t>
  </si>
  <si>
    <t>Nguyễn Xuân Hải (Nguyễn Thị Châu)</t>
  </si>
  <si>
    <t>Nguyễn Đình Hoà (Nguyễn Thị Hoài)</t>
  </si>
  <si>
    <t xml:space="preserve">Nguyễn Thanh Bình </t>
  </si>
  <si>
    <t>Hà Minh Quang (Phan Thị Hiền)</t>
  </si>
  <si>
    <t>Hồ Đình Huy (Hồ Thị Minh Tâm)</t>
  </si>
  <si>
    <t>Nguyễn Văn Hoàng (Nguyễn Thị Nguyệt)</t>
  </si>
  <si>
    <t>Tổng cộng</t>
  </si>
  <si>
    <t>Bằng chữ: Hai tỷ ba trăm chín mươi sáu triệu năm trăm hai mươi bốn ngàn ba trăm đồng</t>
  </si>
  <si>
    <t>THÔN XUÂN MAI, XÃ SƠN GIANG, TỈNH HÀ TĨNH</t>
  </si>
  <si>
    <t xml:space="preserve"> (Tống Thị Sen)</t>
  </si>
  <si>
    <t xml:space="preserve">Xuân Mai </t>
  </si>
  <si>
    <t>LUC</t>
  </si>
  <si>
    <t xml:space="preserve"> (Đinh Thị Thành)</t>
  </si>
  <si>
    <t>LUK</t>
  </si>
  <si>
    <t>Nguyễn Hữu Lân (Nguyễn Thị Hương)</t>
  </si>
  <si>
    <t>Nguyễn Hữu Báo (Nguyễn Thị Nga)</t>
  </si>
  <si>
    <t>BHK</t>
  </si>
  <si>
    <t xml:space="preserve"> (Hồ Thị Vinh)</t>
  </si>
  <si>
    <t>Phan Thanh Huấn (Hoàng Thị Anh)</t>
  </si>
  <si>
    <t>Nguyễn Văn Lý (Nguyễn Thị Vân)</t>
  </si>
  <si>
    <t>Hồ Quang Đăng (Trần Thị Lý)</t>
  </si>
  <si>
    <t xml:space="preserve"> (Tô Thị Tùng)</t>
  </si>
  <si>
    <t>Nguyễn Văn Đường (Lê Thị Thành)</t>
  </si>
  <si>
    <t xml:space="preserve"> (Đào Thị Tình)</t>
  </si>
  <si>
    <t>Nguyễn Thị Trí(Phạm Thị Xuân)</t>
  </si>
  <si>
    <t xml:space="preserve"> (Nguyễn Thị Trí)</t>
  </si>
  <si>
    <t>Nguyễn Đình Niêm (Hồ Thị Hường)</t>
  </si>
  <si>
    <t>Lê Trọng Thân (Bùi Thị Lý)</t>
  </si>
  <si>
    <t xml:space="preserve"> (Hoàng Thị Minh)</t>
  </si>
  <si>
    <t>Hoàng Xuân Tình (Nguyễn Thị Huệ)</t>
  </si>
  <si>
    <t>Ngô Mạnh Hùng (Dương Thị Châu Long)</t>
  </si>
  <si>
    <t xml:space="preserve"> (Hồ Thị Lục)</t>
  </si>
  <si>
    <t>Nguyễn Quang Khẩn (Nguyễn Thị Liên)</t>
  </si>
  <si>
    <t xml:space="preserve"> (Phạm Thị Bồng)</t>
  </si>
  <si>
    <t xml:space="preserve"> (Nguyễn Thị Tứ)</t>
  </si>
  <si>
    <t>Lê Ngọc Lân (Nguyễn Thị Hiên)</t>
  </si>
  <si>
    <t>Phan Trọng Ái (Nguyễn Thị Nga)</t>
  </si>
  <si>
    <t>Ngô Tiến (Nguyễn Thị Tý)</t>
  </si>
  <si>
    <t xml:space="preserve">Phạm Quang Lâm </t>
  </si>
  <si>
    <t>Nguyễn Thanh Bình (Phan Thị Mai)</t>
  </si>
  <si>
    <t>Đặng Nhật (Lê Thị Tuyết)</t>
  </si>
  <si>
    <t xml:space="preserve"> (Nguyễn Thị Liệu)</t>
  </si>
  <si>
    <t>Hà Xuân Hồng (Trần Thị Hoàn)</t>
  </si>
  <si>
    <t xml:space="preserve"> (Phạm Thị Nhạ)</t>
  </si>
  <si>
    <t>Hoàng Nam Việt (Phan Thị Anh)</t>
  </si>
  <si>
    <t>Ngô Đức Thọ (Phan Thị Lý)</t>
  </si>
  <si>
    <t xml:space="preserve"> (Nguyễn Thị Mơ)</t>
  </si>
  <si>
    <t>Hoàng Văn Hải (Phạm Thị Cường)</t>
  </si>
  <si>
    <t>Phan Đình Truyền (Nguyễn Thị Lý)</t>
  </si>
  <si>
    <t xml:space="preserve"> (Hoàng Thị Bình)</t>
  </si>
  <si>
    <t>Dương Công Bình (Nguyễn Thị Việt)</t>
  </si>
  <si>
    <t>Đoàn Quốc Vận (Nguyễn Thị Nam)</t>
  </si>
  <si>
    <t xml:space="preserve"> (Trần Thị Dung)</t>
  </si>
  <si>
    <t xml:space="preserve">Nguyễn Văn Tường(Chạp) </t>
  </si>
  <si>
    <t xml:space="preserve">Nguyễn Văn Chạp </t>
  </si>
  <si>
    <t>Hoàng Trì (Nguyễn Thị Khương)</t>
  </si>
  <si>
    <t>Nguyễn Xuân Thường (Phạm Thị Thu)</t>
  </si>
  <si>
    <t xml:space="preserve"> (Hồ Thị Hiên)</t>
  </si>
  <si>
    <t>Nguyễn Quốc Bảy (Hồ Thị Lan)</t>
  </si>
  <si>
    <t xml:space="preserve"> (Lê Thị Hạnh)</t>
  </si>
  <si>
    <t>Nguyễn Minh Hồng (Nguyễn Thị Hoan)</t>
  </si>
  <si>
    <t xml:space="preserve"> (Đặng Thị Đạt)</t>
  </si>
  <si>
    <t xml:space="preserve"> (Trần Thị Kim Quyên)</t>
  </si>
  <si>
    <t xml:space="preserve"> (Đào Thị Quyền)</t>
  </si>
  <si>
    <t>Đinh Văn Cúc (Vũ Thị Minh Châu)</t>
  </si>
  <si>
    <t xml:space="preserve"> (Bùi Thị Hường)</t>
  </si>
  <si>
    <t>Bùi Trọng Tuyên (Phan Thị Hồng Thắm)</t>
  </si>
  <si>
    <t>Nguyễn Xuân Hiệp (Nguyễn Thị Hoa)</t>
  </si>
  <si>
    <t>Bùi Quang Huy (Dương Thị Toàn)</t>
  </si>
  <si>
    <t>Hồ Sỹ Tài (Hồ Thị Phượng)</t>
  </si>
  <si>
    <t xml:space="preserve"> (Nguyễn Thị Liên) 1942</t>
  </si>
  <si>
    <t xml:space="preserve"> (Nguyễn Thị Liên)</t>
  </si>
  <si>
    <t>Nguyễn Đình Khang (Hoàng Thị Hoa)</t>
  </si>
  <si>
    <t xml:space="preserve"> (Nguyễn Thị Hương)</t>
  </si>
  <si>
    <t xml:space="preserve"> (Đào Thị Hải Lý)</t>
  </si>
  <si>
    <t xml:space="preserve"> (Nguyễn Thị Hà)</t>
  </si>
  <si>
    <t>Hoàng Thành (Nguyễn Thị Lan)</t>
  </si>
  <si>
    <t>Hà Nam Ninh (Nguyễn Thị Dung)</t>
  </si>
  <si>
    <t>Nguyễn Thế Vinh (Phạm Thị Xuân)</t>
  </si>
  <si>
    <t>Hoàng Minh Cửu (Nguyễn Thị Tuệ)</t>
  </si>
  <si>
    <t xml:space="preserve">Hoàng Thế Vinh </t>
  </si>
  <si>
    <t xml:space="preserve"> (Nguyễn Thị Hiền)</t>
  </si>
  <si>
    <t>Nguyễn Đình Quyến (Nguyễn Thị Kim )</t>
  </si>
  <si>
    <t>Đinh Công Tranh (Nguyễn Thị Ninh)</t>
  </si>
  <si>
    <t xml:space="preserve"> (Hồ Thị Thanh )1940</t>
  </si>
  <si>
    <t xml:space="preserve"> (Hồ Thị Thanh )</t>
  </si>
  <si>
    <t xml:space="preserve"> (Lê Thị Thanh)</t>
  </si>
  <si>
    <t>Phan Công Phúc (Trần Thị Kim Quyên)</t>
  </si>
  <si>
    <t xml:space="preserve"> (Hồ Thị Thanh)1938</t>
  </si>
  <si>
    <t xml:space="preserve"> (Hồ Thị Thanh)</t>
  </si>
  <si>
    <t>Bùi Trọng Huệ (Phạm Thị Phiến)</t>
  </si>
  <si>
    <t>Đinh Công Hạnh (Hoàng Thị Hạnh)</t>
  </si>
  <si>
    <t>Hồ Sỹ Minh (Đào Thị Hiền)</t>
  </si>
  <si>
    <t xml:space="preserve"> (Phan Thị Hà)</t>
  </si>
  <si>
    <t>Hoàng Hữu Kiêm (Nguyễn Thị Huệ)</t>
  </si>
  <si>
    <t>Lê Xuân Mỹ (Phạm Thị Sữu)</t>
  </si>
  <si>
    <t xml:space="preserve"> (Nguyễn Thị Bân)</t>
  </si>
  <si>
    <t>TỔNG CỘNG</t>
  </si>
  <si>
    <t>Bằng chữ: Mười bảy tỷ ba trăm chín tư triệu một trăm linh năm nghìn sáu trăm đồng</t>
  </si>
  <si>
    <t>Nguyễn Thị Định</t>
  </si>
  <si>
    <t>Hoàng Văn Hải</t>
  </si>
  <si>
    <t>Hồ Xuân Cường</t>
  </si>
  <si>
    <t>Lê Văn Việt</t>
  </si>
  <si>
    <t>Thái Quốc Dĩ</t>
  </si>
  <si>
    <t>HĐBT DỰ ÁN CỤM CÔNG NGHIỆP 
QUANG DIỆM</t>
  </si>
  <si>
    <t>THÔN ĐỒNG SƠN, XÃ SƠN GIANG, TỈNH HÀ TĨNH</t>
  </si>
  <si>
    <t>Nguyễn Đình Tuyên (Nguyễn Thị Thanh)</t>
  </si>
  <si>
    <t>Đồng Sơn</t>
  </si>
  <si>
    <t>Nguyễn Đình Ngọ (Nguyễn Thị Tùng)</t>
  </si>
  <si>
    <t>Phan Xuân Huỳnh (Hồ Thị Thìn)</t>
  </si>
  <si>
    <t>Hồ Quốc Tấn (Nguyễn Thị Hương)</t>
  </si>
  <si>
    <t>Nguyễn Đức Đồng (Nguyễn Thị Thái)</t>
  </si>
  <si>
    <t>Nguyễn Ngọc Ân (Võ Thị Xuân)</t>
  </si>
  <si>
    <t>Nguyễn Văn Hạnh (Nguyễn Thị Minh)</t>
  </si>
  <si>
    <t>Nguyễn Giáp (Trần Thị Hương)</t>
  </si>
  <si>
    <t>Nguyễn Quang Thành (Nguyễn Thị Bình)</t>
  </si>
  <si>
    <t>Nguyễn Văn Luân (Nguyễn Thị An)</t>
  </si>
  <si>
    <t>Nguyễn Quốc Hương (Cao Thị Biểu)</t>
  </si>
  <si>
    <t>Phan Duy Trinh (Nguyễn Thị Thanh)</t>
  </si>
  <si>
    <t>Phạm Quang Mỵ (Nguyễn Thị Hoa)</t>
  </si>
  <si>
    <t>Phạm Quang Đa (Hồ Thị Tình)</t>
  </si>
  <si>
    <t>Nguyễn Đình Hạnh (Nguyễn Thị Lành)</t>
  </si>
  <si>
    <t xml:space="preserve"> (Nguyễn Thị Nhung)</t>
  </si>
  <si>
    <t>Nguyễn Đình Sơn (Phan Thị Nhường)</t>
  </si>
  <si>
    <t>Phan Xuân Sanh (Nguyễn Thị Hiên)</t>
  </si>
  <si>
    <t>Nguyễn Đình Quyết (Tống Thị Quỳnh Hoa)</t>
  </si>
  <si>
    <t>Võ Khương (Hà Thị Liệu)</t>
  </si>
  <si>
    <t>Phan Tuấn Hiệp (Nguyễn Thị Lành)</t>
  </si>
  <si>
    <t>Bằng chữ: Hai tỷ sáu trăm bốn bốn triệu bốn trăm hai mươi ba nghìn một trăm bốn mươi đồng</t>
  </si>
  <si>
    <t>THÔN XUÂN MAI,  ĐỒNG SƠN, HỮU TRẠCH, ĐỒNG TIẾN XÃ SƠN GIANG, TỈNH HÀ TĨNH</t>
  </si>
  <si>
    <t>( Kèm theo phương án số 01/PA-HĐBT   ngày 3/6/2026 của UBND xã Sơn Giang )</t>
  </si>
  <si>
    <t>HỘI ĐỒNG BỒI THƯỜNG GPMB</t>
  </si>
  <si>
    <t>TỔNG HỢP KINH PHÍ BỒI THƯỜNG GIẢI PHÓNG MẶT BẰNG DỰ ÁN CỤM CÔNG NGHIỆP QUANG DIỆM</t>
  </si>
  <si>
    <t>(Kèm theo Tờ trình số          /TTr-HĐ GPMB ngày       /9/2026 của Hội đồng bồi thường, hỗ trợ, tái định cư khi Nhà nước thu hồi đất thực hiện dự án cụm công nghiệp Quang Diệm, xã Sơn Giang)</t>
  </si>
  <si>
    <t>Gía đất</t>
  </si>
  <si>
    <t>Chế độ hỗ trợ (2,5 lần)</t>
  </si>
  <si>
    <t>Bồi thường về đất (đồng)</t>
  </si>
  <si>
    <t>Bồi thường hoa BHK, cây cối (đồng)</t>
  </si>
  <si>
    <t>Gía trị hỗ trợ (đồng)</t>
  </si>
  <si>
    <t>Tổng tiền bồi thường (đồng)</t>
  </si>
  <si>
    <t>Tổng diện tích được giao</t>
  </si>
  <si>
    <t xml:space="preserve">Diện tích đất </t>
  </si>
  <si>
    <t>Đất NN được giao</t>
  </si>
  <si>
    <t>Tổng tiền bồi thường về đất</t>
  </si>
  <si>
    <t>Đơn giá</t>
  </si>
  <si>
    <t>Thành tiền</t>
  </si>
  <si>
    <t>Hỗ trợ chuyển đổi nghề</t>
  </si>
  <si>
    <t>Hỗ trợ ổn định SXKD</t>
  </si>
  <si>
    <t xml:space="preserve">Tổng tiền Hỗ trợ (đồng) </t>
  </si>
  <si>
    <t>Tỉ lệ % thu hồi</t>
  </si>
  <si>
    <t>Nhân khẩu</t>
  </si>
  <si>
    <t>Thành tiền (đồng)</t>
  </si>
  <si>
    <t>Nội dung hỗ trợ</t>
  </si>
  <si>
    <t>Diệm Hồng</t>
  </si>
  <si>
    <t>Hà Thị Xuân</t>
  </si>
  <si>
    <t>Phạm Đình Quang</t>
  </si>
  <si>
    <t>Nguyễn Đắc</t>
  </si>
  <si>
    <t>Nguyễn Văn Linh</t>
  </si>
  <si>
    <t>Tô Thị Lan</t>
  </si>
  <si>
    <t>Nguyễn Thị Hải</t>
  </si>
  <si>
    <t>Phan Xuân Lộc</t>
  </si>
  <si>
    <t>Hồ Quốc Toàn</t>
  </si>
  <si>
    <t>Lê Thế Mạnh</t>
  </si>
  <si>
    <t>Hồ Hữu Phúc</t>
  </si>
  <si>
    <t>Nguyễn Hữu Ái</t>
  </si>
  <si>
    <t>Đào Viết Thắng</t>
  </si>
  <si>
    <t>Nguyễn Văn Hải</t>
  </si>
  <si>
    <t>Đào Xuân Lộc</t>
  </si>
  <si>
    <t>Tô Quang Đương</t>
  </si>
  <si>
    <t>Nguyễn Thị Bắc</t>
  </si>
  <si>
    <t>sửa số khẩu</t>
  </si>
  <si>
    <t>Nguyễn Thị Minh</t>
  </si>
  <si>
    <t>Hồ Quốc Hậu</t>
  </si>
  <si>
    <t>nằm trong bìa ông Thường bà Thu đã đo thực tế ngày 28/7/2026</t>
  </si>
  <si>
    <t>Trần Văn Luận</t>
  </si>
  <si>
    <t>có trong bìa cũ, sổ 05</t>
  </si>
  <si>
    <t>Phan Tá Kình</t>
  </si>
  <si>
    <t>Phan Đình Tạo</t>
  </si>
  <si>
    <t>Phan Tuấn</t>
  </si>
  <si>
    <t>Nguyễn Thành Vinh</t>
  </si>
  <si>
    <t>Hồ Sỹ Đức</t>
  </si>
  <si>
    <t>Hồ Công Trí (Đào Thị Thủy)</t>
  </si>
  <si>
    <t>Phạm Thị Thanh</t>
  </si>
  <si>
    <t>Phan Đình Thuần (Trần Thị Nhung)</t>
  </si>
  <si>
    <t>Nguyễn Thị Hảo (Nguyễn Trung Kiên)</t>
  </si>
  <si>
    <t>Nguyễn Xuân Lý (Thái Thị Sâm)</t>
  </si>
  <si>
    <t>Nguyễn Minh</t>
  </si>
  <si>
    <t>Nguyễn Đình Tiến</t>
  </si>
  <si>
    <t>Phan Thanh Thảo (Nguyễn Thị Nở)</t>
  </si>
  <si>
    <t>Hồ Viết Nhật</t>
  </si>
  <si>
    <t>Quang Thủy</t>
  </si>
  <si>
    <t>Phạm Hữu Hoàng</t>
  </si>
  <si>
    <t>Diệm Long</t>
  </si>
  <si>
    <t>Nguyễn Đình Quyến, Nguyễn Thị Kim</t>
  </si>
  <si>
    <t xml:space="preserve">Diệm Hồng </t>
  </si>
  <si>
    <t>đã cộng dồn ổn định đồi sống thêm 3 tháng, đã bỏ sung 3tr vì trên 30 phần trăm</t>
  </si>
  <si>
    <t>Nguyễn Văn Đường, Lê Thị Thành</t>
  </si>
  <si>
    <t>ổn định đời sống đã áp đợt 1</t>
  </si>
  <si>
    <t>Trần Thị Lý - Hồ Văn Hoàng</t>
  </si>
  <si>
    <t>có sổ 05</t>
  </si>
  <si>
    <t>Đinh Công Hoan ( Đinh Công Hân)</t>
  </si>
  <si>
    <t>ổn định đời sống đã áp đợt 1, dưới 60 tuổi</t>
  </si>
  <si>
    <t>Nguyễn Thị Bân</t>
  </si>
  <si>
    <t>công khai áp cho chú Hải xóm trưởng, ktra có trong sổ 05 không</t>
  </si>
  <si>
    <t>trừ ổn định đời sống đã áp đợt 1,  3 tr người cao tuổi đã áp đợt 1 rồi</t>
  </si>
  <si>
    <t>KIỂM TRA LẠI SỐ KHẨU, DT ĐẤT NN ĐƯỢC GIAO</t>
  </si>
  <si>
    <t>3 khẩu 1 khẩu về hưu, ổn định đời sống đã áp đợt 3 rồi</t>
  </si>
  <si>
    <t>Đinh Công Thăng</t>
  </si>
  <si>
    <t>vưởn ở bán rồi</t>
  </si>
  <si>
    <t>Bùi Trọng Huệ, Phạm Thị Phiến</t>
  </si>
  <si>
    <t>phản ánh thiếu 2 miếng. 1 miếng đồng lườn, 1 miếng đất nhóm</t>
  </si>
  <si>
    <t>thống nhất chi đôi với nhà ông Luận</t>
  </si>
  <si>
    <t xml:space="preserve"> Hồ Thị Thanh - 1940</t>
  </si>
  <si>
    <t xml:space="preserve"> Hồ Thị Thanh </t>
  </si>
  <si>
    <t xml:space="preserve"> Hồ Thị Thanh - 1938</t>
  </si>
  <si>
    <t>ổn định đời sống đã áp đợt 1 rồi</t>
  </si>
  <si>
    <t>mới bổ sung 31.8</t>
  </si>
  <si>
    <t>Hồ Thị Thanh 1938 -Nguyễn Văn Hào</t>
  </si>
  <si>
    <t>sửa 5 khẩu thành 7 khẩu, ktra đối tượng hỗ trợ 3 triệu, sửa tổng dt đất NN được giao</t>
  </si>
  <si>
    <t>Bùi Trọng Tuyên, Phan Thị Hồng Thắm</t>
  </si>
  <si>
    <t>4 khẩu trừ 1 khẩu bệnh viện, trừ ổn định đời sống đã áp đợt 1</t>
  </si>
  <si>
    <t>kiểm tra lại diện tích ngoài mốc có thu hồi k</t>
  </si>
  <si>
    <t>sửa lại diện tích</t>
  </si>
  <si>
    <t>bổ sung 3tr, trên 30% cả 2 đợt, trừ ổn định đời sống thêm 3 tháng</t>
  </si>
  <si>
    <t>Lê Trọng Thân, Bùi Thị Lý</t>
  </si>
  <si>
    <t>Thương binh 4/4</t>
  </si>
  <si>
    <t>bổ sung văn bản đề nghị xem xét đền bù của bà thường</t>
  </si>
  <si>
    <t>nằm trong bìa ông Thường bà Thu đã đo thực tế ngày 28/7/2026, bổ sung  phản ánh</t>
  </si>
  <si>
    <t>kiểm tra lại 2 khẩu đã đúng chưa, phản ánh thiếu 1 khẩu</t>
  </si>
  <si>
    <t>Nguyễn Thị Liên 1947</t>
  </si>
  <si>
    <t>trừ ổn định đời sống, đã áp đợt 1, diện tích hiệp đã đo lại ngày 28/7/2026, 2 nhà thống nhất chi đôi</t>
  </si>
  <si>
    <t>ktra đối tượng hỗ trợ 3 triệu, phản ánh chưa đúng diện tích thực tế, đề nghị xem lại, người cao tuổi</t>
  </si>
  <si>
    <t>Hoàng Thị Sáng</t>
  </si>
  <si>
    <t>Người cao tuổi</t>
  </si>
  <si>
    <t>ktra đối tượng hỗ trợ 3 triệu, ktra lại số khẩu, người cao tuổi</t>
  </si>
  <si>
    <t>ktra đối tượng hỗ trợ 3 triệu</t>
  </si>
  <si>
    <t>bổ sung biên bản thừa kế</t>
  </si>
  <si>
    <t>có 70,7m2 đã áp cho ông Ngô Thanh Bình,</t>
  </si>
  <si>
    <t>Phan Thanh Huấn, Hoàng Thị Anh</t>
  </si>
  <si>
    <t>liên quan đến đất ông Phan Thanh Huấn</t>
  </si>
  <si>
    <t>Nguyễn Thị Hồng, Phan Kế Soa</t>
  </si>
  <si>
    <t>ổn định đời sống đã áp đọt 3 rồi</t>
  </si>
  <si>
    <t>Hồ Xuân Cường - đất UB</t>
  </si>
  <si>
    <t>ktra lại hỗ trợ ổn định đời sống, ổn định sản xuất</t>
  </si>
  <si>
    <t>TNS</t>
  </si>
  <si>
    <t>Nguyễn Thị Lành - đất UB</t>
  </si>
  <si>
    <t>Nguyễn Thị Lành - đất  UB</t>
  </si>
  <si>
    <t xml:space="preserve">trừ 259,8m2 đất bà Trinh đang có ý </t>
  </si>
  <si>
    <t>Nguyễn Thị Hồng, Nguyễn Thị Trung</t>
  </si>
  <si>
    <t>KTRA LẠI TỔNG DT DC GIAO THEO SỔ 05 xóm 13, ktra lại bên anh hải đã áp chưa</t>
  </si>
  <si>
    <t>THÀNH VIÊN HỘI ĐỒNG BỒI THƯỜNG GPMB</t>
  </si>
  <si>
    <t>TM. HỘI ĐỒNG BT GPMB</t>
  </si>
  <si>
    <t>CHỦ TỊCH</t>
  </si>
  <si>
    <t>Lương Đình Sỹ</t>
  </si>
  <si>
    <t>TỔ THẨM ĐỊNH PHƯƠNG ÁN BT GPMB</t>
  </si>
  <si>
    <t>Ngô Đức Thuyết - con Ngô Lý</t>
  </si>
  <si>
    <t>Ngô Đức Thuyết - Ngô Lý</t>
  </si>
  <si>
    <t>Sơn Giang, ngày       tháng 9 năm 2026</t>
  </si>
  <si>
    <t>THÀNH VIÊN TỔ THẨM ĐỊNH</t>
  </si>
  <si>
    <t>TỔ TRƯỞNG</t>
  </si>
  <si>
    <t>Nguyễn Văn Long</t>
  </si>
  <si>
    <t xml:space="preserve">  Trần Thanh Hải       BùiThị Tình         Nguyễn Thị Song Hằng         Phan Thị Nhụy          Nguyễn Thị Lành        Trần Tuấn Khanh</t>
  </si>
  <si>
    <t>Nguyễn Thị Khuê-Nguyễn Tuấn Hiệp -</t>
  </si>
  <si>
    <r>
      <t xml:space="preserve">Diện tích đất ảnh hưởng </t>
    </r>
    <r>
      <rPr>
        <b/>
        <i/>
        <sz val="11"/>
        <rFont val="Times New Roman"/>
        <family val="1"/>
      </rPr>
      <t>(m</t>
    </r>
    <r>
      <rPr>
        <b/>
        <i/>
        <vertAlign val="superscript"/>
        <sz val="11"/>
        <rFont val="Times New Roman"/>
        <family val="1"/>
      </rPr>
      <t>2</t>
    </r>
    <r>
      <rPr>
        <b/>
        <i/>
        <sz val="11"/>
        <rFont val="Times New Roman"/>
        <family val="1"/>
      </rPr>
      <t>)</t>
    </r>
  </si>
  <si>
    <t>Sơn Giang, ngày          tháng  9  năm 2026</t>
  </si>
  <si>
    <t>Nguyễn Chí Công - Nguyễn Thị Mai</t>
  </si>
  <si>
    <t>Nguyễn Thị Mận</t>
  </si>
  <si>
    <t>Hà Vượng</t>
  </si>
  <si>
    <t>Nguyễn Đình Cường, Nguyễn Thị Nguyệt</t>
  </si>
  <si>
    <t>(Kèm theo Báo cáo số 04/BC-TTĐ ngày 28/9/2026 của Tổ thẩm định Phương án bồi thường, hỗ trợ, tái định cư khi Nhà nước thu hồi đất thực hiện dự án cụm công nghiệp Quang Diệm)</t>
  </si>
  <si>
    <t xml:space="preserve">Hà Vượng </t>
  </si>
  <si>
    <t xml:space="preserve">Nguyễn Thị Mận </t>
  </si>
  <si>
    <t>Nguyễn Thị Khuê</t>
  </si>
  <si>
    <t>XÃ SƠN GIANG</t>
  </si>
  <si>
    <t>TỔNG HỢP KINH PHÍ BỒI THƯỜNG GIẢI PHÓNG MẶT BẰNG DỰ ÁN CỤM CÔNG NGHIỆP QUANG DIỆM (ĐỢT 4)</t>
  </si>
  <si>
    <t>(Kèm theo Quyết định số          /QĐ-UBND ngày     /9/2026 của UBND xã Sơn Giang)</t>
  </si>
  <si>
    <t>ỦY BAN NHÂN DÂN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</si>
</sst>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%"/>
    <numFmt numFmtId="165" formatCode="_(* #,##0.0_);_(* \(#,##0.0\);_(* &quot;-&quot;??_);_(@_)"/>
    <numFmt numFmtId="166" formatCode="_(* #,##0_);_(* \(#,##0\);_(* &quot;-&quot;??_);_(@_)"/>
  </numFmts>
  <fonts count="44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name val="Arial Narrow"/>
      <charset val="134"/>
    </font>
    <font>
      <sz val="11"/>
      <color theme="1"/>
      <name val="Arial Narrow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sz val="9"/>
      <name val="Times New Roman"/>
      <charset val="134"/>
    </font>
    <font>
      <b/>
      <sz val="10"/>
      <name val="Times New Roman"/>
      <charset val="134"/>
    </font>
    <font>
      <b/>
      <sz val="9"/>
      <name val="Times New Roman"/>
      <charset val="134"/>
    </font>
    <font>
      <b/>
      <sz val="11"/>
      <color theme="1"/>
      <name val="Calibri"/>
      <charset val="134"/>
      <scheme val="minor"/>
    </font>
    <font>
      <b/>
      <u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1"/>
      <color theme="1"/>
      <name val="Arial Narrow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b/>
      <sz val="12"/>
      <name val="Times New Roman"/>
      <family val="1"/>
    </font>
    <font>
      <b/>
      <sz val="11"/>
      <name val="Times New Roman"/>
      <family val="1"/>
    </font>
    <font>
      <sz val="15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2"/>
      <name val="Calibri"/>
      <family val="2"/>
      <scheme val="minor"/>
    </font>
    <font>
      <b/>
      <sz val="14"/>
      <name val="Times New Roman"/>
      <family val="1"/>
    </font>
    <font>
      <b/>
      <sz val="12"/>
      <name val="Arial"/>
      <family val="2"/>
    </font>
    <font>
      <i/>
      <sz val="15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i/>
      <vertAlign val="superscript"/>
      <sz val="11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5"/>
      <name val="Times New Roman"/>
      <family val="1"/>
    </font>
    <font>
      <b/>
      <sz val="16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6"/>
      <name val="Arial"/>
      <family val="2"/>
    </font>
    <font>
      <i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04">
    <xf numFmtId="0" fontId="0" fillId="0" borderId="0" xfId="0"/>
    <xf numFmtId="3" fontId="1" fillId="0" borderId="1" xfId="0" applyNumberFormat="1" applyFont="1" applyBorder="1" applyAlignment="1">
      <alignment horizontal="center" vertical="center" wrapText="1"/>
    </xf>
    <xf numFmtId="4" fontId="2" fillId="2" borderId="1" xfId="4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2" fillId="2" borderId="1" xfId="4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3" fontId="6" fillId="0" borderId="1" xfId="4" applyNumberFormat="1" applyFont="1" applyFill="1" applyBorder="1" applyAlignment="1">
      <alignment horizontal="center" vertical="center" wrapText="1"/>
    </xf>
    <xf numFmtId="3" fontId="5" fillId="2" borderId="1" xfId="6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4" fontId="8" fillId="2" borderId="2" xfId="4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4" fontId="9" fillId="2" borderId="2" xfId="1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3" fontId="3" fillId="2" borderId="1" xfId="6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 wrapText="1"/>
    </xf>
    <xf numFmtId="165" fontId="10" fillId="0" borderId="1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2" borderId="1" xfId="6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0" fillId="0" borderId="1" xfId="4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3" fontId="4" fillId="2" borderId="1" xfId="6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12" fillId="0" borderId="1" xfId="4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4" fillId="0" borderId="1" xfId="4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" fontId="12" fillId="3" borderId="1" xfId="4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10" fillId="2" borderId="1" xfId="4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19" fillId="2" borderId="6" xfId="1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4" fontId="19" fillId="2" borderId="2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11" fillId="2" borderId="1" xfId="4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/>
    </xf>
    <xf numFmtId="166" fontId="25" fillId="2" borderId="0" xfId="1" applyNumberFormat="1" applyFont="1" applyFill="1" applyAlignment="1">
      <alignment vertical="center"/>
    </xf>
    <xf numFmtId="166" fontId="25" fillId="2" borderId="0" xfId="1" applyNumberFormat="1" applyFont="1" applyFill="1" applyAlignment="1">
      <alignment horizontal="right" vertical="center"/>
    </xf>
    <xf numFmtId="166" fontId="25" fillId="2" borderId="0" xfId="1" applyNumberFormat="1" applyFont="1" applyFill="1" applyAlignment="1">
      <alignment horizontal="center" vertical="center" wrapText="1"/>
    </xf>
    <xf numFmtId="166" fontId="25" fillId="2" borderId="0" xfId="1" applyNumberFormat="1" applyFont="1" applyFill="1"/>
    <xf numFmtId="43" fontId="22" fillId="2" borderId="0" xfId="1" applyFont="1" applyFill="1" applyBorder="1"/>
    <xf numFmtId="166" fontId="25" fillId="2" borderId="0" xfId="1" applyNumberFormat="1" applyFont="1" applyFill="1" applyBorder="1" applyAlignment="1">
      <alignment horizontal="right" vertical="center"/>
    </xf>
    <xf numFmtId="0" fontId="26" fillId="2" borderId="0" xfId="0" applyFont="1" applyFill="1"/>
    <xf numFmtId="0" fontId="25" fillId="2" borderId="0" xfId="0" applyFont="1" applyFill="1"/>
    <xf numFmtId="0" fontId="27" fillId="2" borderId="0" xfId="0" applyFont="1" applyFill="1"/>
    <xf numFmtId="0" fontId="22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43" fontId="25" fillId="2" borderId="0" xfId="1" applyFont="1" applyFill="1" applyAlignment="1">
      <alignment vertical="center"/>
    </xf>
    <xf numFmtId="0" fontId="25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vertical="center" wrapText="1"/>
    </xf>
    <xf numFmtId="43" fontId="25" fillId="2" borderId="0" xfId="1" applyFont="1" applyFill="1" applyAlignment="1">
      <alignment horizontal="right" vertical="center" wrapText="1"/>
    </xf>
    <xf numFmtId="166" fontId="25" fillId="2" borderId="0" xfId="1" applyNumberFormat="1" applyFont="1" applyFill="1" applyAlignment="1">
      <alignment vertical="center" wrapText="1"/>
    </xf>
    <xf numFmtId="166" fontId="31" fillId="2" borderId="0" xfId="1" applyNumberFormat="1" applyFont="1" applyFill="1" applyAlignment="1">
      <alignment horizontal="center" vertical="center" wrapText="1"/>
    </xf>
    <xf numFmtId="0" fontId="31" fillId="2" borderId="0" xfId="0" applyFont="1" applyFill="1"/>
    <xf numFmtId="43" fontId="23" fillId="2" borderId="0" xfId="1" applyFont="1" applyFill="1"/>
    <xf numFmtId="0" fontId="22" fillId="2" borderId="1" xfId="0" applyFont="1" applyFill="1" applyBorder="1" applyAlignment="1">
      <alignment horizontal="center" vertical="center" wrapText="1"/>
    </xf>
    <xf numFmtId="43" fontId="23" fillId="2" borderId="1" xfId="1" applyFont="1" applyFill="1" applyBorder="1" applyAlignment="1">
      <alignment horizontal="center" vertical="center" wrapText="1"/>
    </xf>
    <xf numFmtId="166" fontId="23" fillId="2" borderId="1" xfId="1" applyNumberFormat="1" applyFont="1" applyFill="1" applyBorder="1" applyAlignment="1">
      <alignment horizontal="center" vertical="center" wrapText="1"/>
    </xf>
    <xf numFmtId="166" fontId="23" fillId="2" borderId="1" xfId="1" applyNumberFormat="1" applyFont="1" applyFill="1" applyBorder="1" applyAlignment="1">
      <alignment vertical="center" wrapText="1"/>
    </xf>
    <xf numFmtId="43" fontId="22" fillId="2" borderId="1" xfId="1" applyFont="1" applyFill="1" applyBorder="1" applyAlignment="1">
      <alignment horizontal="center" vertical="center" wrapText="1"/>
    </xf>
    <xf numFmtId="3" fontId="23" fillId="2" borderId="1" xfId="1" applyNumberFormat="1" applyFont="1" applyFill="1" applyBorder="1" applyAlignment="1">
      <alignment horizontal="right" vertical="center" wrapText="1"/>
    </xf>
    <xf numFmtId="0" fontId="23" fillId="2" borderId="0" xfId="0" applyFont="1" applyFill="1"/>
    <xf numFmtId="0" fontId="23" fillId="2" borderId="0" xfId="0" applyFont="1" applyFill="1" applyAlignment="1">
      <alignment vertical="center"/>
    </xf>
    <xf numFmtId="0" fontId="23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/>
    </xf>
    <xf numFmtId="43" fontId="23" fillId="2" borderId="1" xfId="1" applyFont="1" applyFill="1" applyBorder="1" applyAlignment="1">
      <alignment horizontal="right" vertical="center" wrapText="1"/>
    </xf>
    <xf numFmtId="166" fontId="23" fillId="2" borderId="1" xfId="1" applyNumberFormat="1" applyFont="1" applyFill="1" applyBorder="1" applyAlignment="1">
      <alignment horizontal="righ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 wrapText="1"/>
    </xf>
    <xf numFmtId="43" fontId="31" fillId="2" borderId="1" xfId="1" applyFont="1" applyFill="1" applyBorder="1" applyAlignment="1">
      <alignment horizontal="right" vertical="center" wrapText="1"/>
    </xf>
    <xf numFmtId="43" fontId="25" fillId="2" borderId="1" xfId="1" applyFont="1" applyFill="1" applyBorder="1" applyAlignment="1">
      <alignment horizontal="right" vertical="center" wrapText="1"/>
    </xf>
    <xf numFmtId="166" fontId="25" fillId="2" borderId="1" xfId="1" applyNumberFormat="1" applyFont="1" applyFill="1" applyBorder="1" applyAlignment="1">
      <alignment horizontal="center" vertical="center" wrapText="1"/>
    </xf>
    <xf numFmtId="166" fontId="31" fillId="2" borderId="1" xfId="0" applyNumberFormat="1" applyFont="1" applyFill="1" applyBorder="1" applyAlignment="1">
      <alignment horizontal="center" vertical="center" wrapText="1"/>
    </xf>
    <xf numFmtId="166" fontId="31" fillId="2" borderId="1" xfId="1" applyNumberFormat="1" applyFont="1" applyFill="1" applyBorder="1" applyAlignment="1">
      <alignment horizontal="center" vertical="center" wrapText="1"/>
    </xf>
    <xf numFmtId="166" fontId="31" fillId="2" borderId="1" xfId="1" applyNumberFormat="1" applyFont="1" applyFill="1" applyBorder="1" applyAlignment="1">
      <alignment vertical="center" wrapText="1"/>
    </xf>
    <xf numFmtId="166" fontId="31" fillId="2" borderId="1" xfId="1" applyNumberFormat="1" applyFont="1" applyFill="1" applyBorder="1" applyAlignment="1">
      <alignment horizontal="right" vertical="center" wrapText="1"/>
    </xf>
    <xf numFmtId="0" fontId="31" fillId="2" borderId="0" xfId="0" applyFont="1" applyFill="1" applyAlignment="1">
      <alignment horizontal="center" vertical="center" wrapText="1"/>
    </xf>
    <xf numFmtId="43" fontId="31" fillId="2" borderId="1" xfId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43" fontId="22" fillId="2" borderId="1" xfId="1" applyFont="1" applyFill="1" applyBorder="1" applyAlignment="1">
      <alignment horizontal="right" vertical="center" wrapText="1"/>
    </xf>
    <xf numFmtId="166" fontId="22" fillId="2" borderId="1" xfId="1" applyNumberFormat="1" applyFont="1" applyFill="1" applyBorder="1" applyAlignment="1">
      <alignment horizontal="right" vertical="center" wrapText="1"/>
    </xf>
    <xf numFmtId="4" fontId="23" fillId="2" borderId="0" xfId="1" applyNumberFormat="1" applyFont="1" applyFill="1" applyAlignment="1">
      <alignment horizontal="center" vertical="center" wrapText="1"/>
    </xf>
    <xf numFmtId="0" fontId="23" fillId="2" borderId="1" xfId="1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4" fontId="23" fillId="2" borderId="0" xfId="0" applyNumberFormat="1" applyFont="1" applyFill="1" applyAlignment="1">
      <alignment horizontal="center" vertical="center" wrapText="1"/>
    </xf>
    <xf numFmtId="166" fontId="22" fillId="2" borderId="1" xfId="1" applyNumberFormat="1" applyFont="1" applyFill="1" applyBorder="1" applyAlignment="1">
      <alignment vertical="center" wrapText="1"/>
    </xf>
    <xf numFmtId="166" fontId="22" fillId="2" borderId="1" xfId="1" applyNumberFormat="1" applyFont="1" applyFill="1" applyBorder="1" applyAlignment="1">
      <alignment horizontal="center" vertical="center" wrapText="1"/>
    </xf>
    <xf numFmtId="3" fontId="23" fillId="2" borderId="0" xfId="0" applyNumberFormat="1" applyFont="1" applyFill="1" applyAlignment="1">
      <alignment horizontal="center" vertical="center" wrapText="1"/>
    </xf>
    <xf numFmtId="165" fontId="22" fillId="2" borderId="1" xfId="1" applyNumberFormat="1" applyFont="1" applyFill="1" applyBorder="1" applyAlignment="1">
      <alignment horizontal="right" vertical="center" wrapText="1"/>
    </xf>
    <xf numFmtId="0" fontId="25" fillId="2" borderId="1" xfId="0" applyFont="1" applyFill="1" applyBorder="1" applyAlignment="1">
      <alignment vertical="center" wrapText="1"/>
    </xf>
    <xf numFmtId="166" fontId="25" fillId="2" borderId="1" xfId="0" applyNumberFormat="1" applyFont="1" applyFill="1" applyBorder="1" applyAlignment="1">
      <alignment horizontal="center" vertical="center" wrapText="1"/>
    </xf>
    <xf numFmtId="43" fontId="25" fillId="2" borderId="1" xfId="1" applyFont="1" applyFill="1" applyBorder="1" applyAlignment="1">
      <alignment horizontal="center" vertical="center" wrapText="1"/>
    </xf>
    <xf numFmtId="0" fontId="23" fillId="2" borderId="1" xfId="1" applyNumberFormat="1" applyFont="1" applyFill="1" applyBorder="1" applyAlignment="1">
      <alignment horizontal="right" vertical="center" wrapText="1"/>
    </xf>
    <xf numFmtId="0" fontId="31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165" fontId="25" fillId="2" borderId="1" xfId="1" applyNumberFormat="1" applyFont="1" applyFill="1" applyBorder="1" applyAlignment="1">
      <alignment horizontal="right" vertical="center" wrapText="1"/>
    </xf>
    <xf numFmtId="43" fontId="22" fillId="2" borderId="0" xfId="1" applyFont="1" applyFill="1" applyAlignment="1">
      <alignment horizontal="right" vertical="center" wrapText="1"/>
    </xf>
    <xf numFmtId="43" fontId="23" fillId="2" borderId="0" xfId="1" applyFont="1" applyFill="1" applyAlignment="1">
      <alignment horizontal="center" vertical="center" wrapText="1"/>
    </xf>
    <xf numFmtId="43" fontId="31" fillId="2" borderId="0" xfId="1" applyFont="1" applyFill="1" applyAlignment="1">
      <alignment horizontal="center" vertical="center" wrapText="1"/>
    </xf>
    <xf numFmtId="0" fontId="28" fillId="2" borderId="0" xfId="0" applyFont="1" applyFill="1" applyAlignment="1">
      <alignment vertical="center"/>
    </xf>
    <xf numFmtId="0" fontId="31" fillId="2" borderId="1" xfId="0" applyFont="1" applyFill="1" applyBorder="1" applyAlignment="1">
      <alignment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vertical="center" wrapText="1"/>
    </xf>
    <xf numFmtId="43" fontId="35" fillId="2" borderId="1" xfId="1" applyFont="1" applyFill="1" applyBorder="1" applyAlignment="1">
      <alignment horizontal="right" vertical="center" wrapText="1"/>
    </xf>
    <xf numFmtId="166" fontId="35" fillId="2" borderId="1" xfId="1" applyNumberFormat="1" applyFont="1" applyFill="1" applyBorder="1" applyAlignment="1">
      <alignment horizontal="right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43" fontId="36" fillId="2" borderId="1" xfId="1" applyFont="1" applyFill="1" applyBorder="1" applyAlignment="1">
      <alignment horizontal="right" vertical="center" wrapText="1"/>
    </xf>
    <xf numFmtId="166" fontId="36" fillId="2" borderId="1" xfId="1" applyNumberFormat="1" applyFont="1" applyFill="1" applyBorder="1" applyAlignment="1">
      <alignment horizontal="center" vertical="center" wrapText="1"/>
    </xf>
    <xf numFmtId="166" fontId="27" fillId="2" borderId="1" xfId="1" applyNumberFormat="1" applyFont="1" applyFill="1" applyBorder="1"/>
    <xf numFmtId="3" fontId="22" fillId="2" borderId="1" xfId="1" applyNumberFormat="1" applyFont="1" applyFill="1" applyBorder="1" applyAlignment="1">
      <alignment horizontal="right" vertical="center" wrapText="1"/>
    </xf>
    <xf numFmtId="165" fontId="22" fillId="2" borderId="2" xfId="1" applyNumberFormat="1" applyFont="1" applyFill="1" applyBorder="1" applyAlignment="1">
      <alignment horizontal="right" vertical="center" wrapText="1"/>
    </xf>
    <xf numFmtId="3" fontId="25" fillId="2" borderId="0" xfId="0" applyNumberFormat="1" applyFont="1" applyFill="1" applyAlignment="1">
      <alignment horizontal="center" vertical="center" wrapText="1"/>
    </xf>
    <xf numFmtId="166" fontId="36" fillId="2" borderId="1" xfId="0" applyNumberFormat="1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right" vertical="center" wrapText="1"/>
    </xf>
    <xf numFmtId="0" fontId="36" fillId="2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vertical="center" wrapText="1"/>
    </xf>
    <xf numFmtId="43" fontId="36" fillId="2" borderId="0" xfId="1" applyFont="1" applyFill="1" applyBorder="1" applyAlignment="1">
      <alignment horizontal="right" vertical="center" wrapText="1"/>
    </xf>
    <xf numFmtId="166" fontId="36" fillId="2" borderId="0" xfId="1" applyNumberFormat="1" applyFont="1" applyFill="1" applyBorder="1" applyAlignment="1">
      <alignment horizontal="center" vertical="center" wrapText="1"/>
    </xf>
    <xf numFmtId="166" fontId="36" fillId="2" borderId="0" xfId="0" applyNumberFormat="1" applyFont="1" applyFill="1" applyAlignment="1">
      <alignment horizontal="center" vertical="center" wrapText="1"/>
    </xf>
    <xf numFmtId="166" fontId="25" fillId="2" borderId="0" xfId="1" applyNumberFormat="1" applyFont="1" applyFill="1" applyBorder="1" applyAlignment="1">
      <alignment horizontal="center" vertical="center" wrapText="1"/>
    </xf>
    <xf numFmtId="166" fontId="31" fillId="2" borderId="0" xfId="1" applyNumberFormat="1" applyFont="1" applyFill="1" applyBorder="1" applyAlignment="1">
      <alignment horizontal="center" vertical="center" wrapText="1"/>
    </xf>
    <xf numFmtId="166" fontId="31" fillId="2" borderId="0" xfId="1" applyNumberFormat="1" applyFont="1" applyFill="1" applyBorder="1" applyAlignment="1">
      <alignment vertical="center" wrapText="1"/>
    </xf>
    <xf numFmtId="166" fontId="31" fillId="2" borderId="0" xfId="1" applyNumberFormat="1" applyFont="1" applyFill="1" applyBorder="1" applyAlignment="1">
      <alignment horizontal="right" vertical="center" wrapText="1"/>
    </xf>
    <xf numFmtId="43" fontId="23" fillId="2" borderId="0" xfId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right" vertical="center" wrapText="1"/>
    </xf>
    <xf numFmtId="43" fontId="31" fillId="2" borderId="0" xfId="1" applyFont="1" applyFill="1" applyAlignment="1">
      <alignment horizontal="right"/>
    </xf>
    <xf numFmtId="166" fontId="31" fillId="2" borderId="0" xfId="1" applyNumberFormat="1" applyFont="1" applyFill="1"/>
    <xf numFmtId="166" fontId="31" fillId="2" borderId="0" xfId="1" applyNumberFormat="1" applyFont="1" applyFill="1" applyAlignment="1">
      <alignment horizontal="right"/>
    </xf>
    <xf numFmtId="43" fontId="23" fillId="2" borderId="0" xfId="1" applyFont="1" applyFill="1" applyAlignment="1">
      <alignment horizontal="right"/>
    </xf>
    <xf numFmtId="0" fontId="37" fillId="2" borderId="0" xfId="0" applyFont="1" applyFill="1"/>
    <xf numFmtId="166" fontId="37" fillId="2" borderId="0" xfId="1" applyNumberFormat="1" applyFont="1" applyFill="1"/>
    <xf numFmtId="166" fontId="37" fillId="2" borderId="0" xfId="1" applyNumberFormat="1" applyFont="1" applyFill="1" applyAlignment="1">
      <alignment horizontal="right"/>
    </xf>
    <xf numFmtId="43" fontId="37" fillId="2" borderId="0" xfId="1" applyFont="1" applyFill="1" applyAlignment="1">
      <alignment horizontal="right"/>
    </xf>
    <xf numFmtId="166" fontId="31" fillId="2" borderId="0" xfId="1" applyNumberFormat="1" applyFont="1" applyFill="1" applyAlignment="1">
      <alignment horizontal="center"/>
    </xf>
    <xf numFmtId="166" fontId="31" fillId="2" borderId="0" xfId="1" applyNumberFormat="1" applyFont="1" applyFill="1" applyBorder="1" applyAlignment="1">
      <alignment horizontal="center"/>
    </xf>
    <xf numFmtId="0" fontId="38" fillId="2" borderId="0" xfId="0" applyFont="1" applyFill="1"/>
    <xf numFmtId="0" fontId="39" fillId="2" borderId="0" xfId="0" applyFont="1" applyFill="1"/>
    <xf numFmtId="43" fontId="38" fillId="2" borderId="0" xfId="1" applyFont="1" applyFill="1" applyAlignment="1">
      <alignment horizontal="right"/>
    </xf>
    <xf numFmtId="0" fontId="40" fillId="2" borderId="0" xfId="0" applyFont="1" applyFill="1"/>
    <xf numFmtId="166" fontId="31" fillId="2" borderId="0" xfId="1" applyNumberFormat="1" applyFont="1" applyFill="1" applyAlignment="1"/>
    <xf numFmtId="0" fontId="38" fillId="2" borderId="0" xfId="0" applyFont="1" applyFill="1" applyAlignment="1">
      <alignment vertical="center"/>
    </xf>
    <xf numFmtId="0" fontId="41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vertical="center"/>
    </xf>
    <xf numFmtId="0" fontId="41" fillId="2" borderId="0" xfId="0" applyFont="1" applyFill="1" applyAlignment="1">
      <alignment horizontal="center" vertical="center" wrapText="1"/>
    </xf>
    <xf numFmtId="0" fontId="41" fillId="2" borderId="0" xfId="0" applyFont="1" applyFill="1"/>
    <xf numFmtId="43" fontId="38" fillId="2" borderId="0" xfId="1" applyFont="1" applyFill="1"/>
    <xf numFmtId="0" fontId="38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8" fillId="2" borderId="0" xfId="0" applyFont="1" applyFill="1"/>
    <xf numFmtId="43" fontId="28" fillId="2" borderId="0" xfId="1" applyFont="1" applyFill="1" applyAlignment="1">
      <alignment horizontal="right"/>
    </xf>
    <xf numFmtId="43" fontId="40" fillId="2" borderId="0" xfId="1" applyFont="1" applyFill="1" applyAlignment="1">
      <alignment horizontal="right"/>
    </xf>
    <xf numFmtId="166" fontId="40" fillId="2" borderId="0" xfId="1" applyNumberFormat="1" applyFont="1" applyFill="1"/>
    <xf numFmtId="0" fontId="31" fillId="2" borderId="0" xfId="0" applyFont="1" applyFill="1" applyAlignment="1">
      <alignment horizontal="center"/>
    </xf>
    <xf numFmtId="43" fontId="31" fillId="2" borderId="0" xfId="1" applyFont="1" applyFill="1"/>
    <xf numFmtId="166" fontId="38" fillId="2" borderId="0" xfId="1" applyNumberFormat="1" applyFont="1" applyFill="1" applyAlignmen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6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6" fontId="23" fillId="2" borderId="1" xfId="1" applyNumberFormat="1" applyFont="1" applyFill="1" applyBorder="1" applyAlignment="1">
      <alignment horizontal="center" vertical="center" wrapText="1"/>
    </xf>
    <xf numFmtId="166" fontId="23" fillId="2" borderId="1" xfId="1" applyNumberFormat="1" applyFont="1" applyFill="1" applyBorder="1" applyAlignment="1">
      <alignment vertical="center" wrapText="1"/>
    </xf>
    <xf numFmtId="43" fontId="23" fillId="2" borderId="1" xfId="1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2" borderId="0" xfId="0" applyFont="1" applyFill="1" applyAlignment="1">
      <alignment vertical="center"/>
    </xf>
    <xf numFmtId="0" fontId="43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43" fontId="22" fillId="2" borderId="1" xfId="1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38" fillId="2" borderId="0" xfId="0" applyFont="1" applyFill="1" applyAlignment="1">
      <alignment horizontal="center"/>
    </xf>
    <xf numFmtId="166" fontId="38" fillId="2" borderId="0" xfId="1" applyNumberFormat="1" applyFont="1" applyFill="1" applyAlignment="1">
      <alignment horizontal="center"/>
    </xf>
    <xf numFmtId="166" fontId="30" fillId="2" borderId="0" xfId="1" applyNumberFormat="1" applyFont="1" applyFill="1" applyAlignment="1">
      <alignment horizontal="center"/>
    </xf>
    <xf numFmtId="166" fontId="37" fillId="2" borderId="0" xfId="1" applyNumberFormat="1" applyFont="1" applyFill="1" applyAlignment="1">
      <alignment horizontal="center"/>
    </xf>
    <xf numFmtId="0" fontId="24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</cellXfs>
  <cellStyles count="8">
    <cellStyle name="Comma" xfId="1" builtinId="3"/>
    <cellStyle name="Comma 2 2" xfId="2"/>
    <cellStyle name="Comma 3" xfId="3"/>
    <cellStyle name="Comma_ap gia xa Son Tay (duyet)" xfId="4"/>
    <cellStyle name="Normal" xfId="0" builtinId="0"/>
    <cellStyle name="Normal 2" xfId="5"/>
    <cellStyle name="Normal 3" xfId="6"/>
    <cellStyle name="Normal 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6</xdr:row>
      <xdr:rowOff>58420</xdr:rowOff>
    </xdr:from>
    <xdr:to>
      <xdr:col>10</xdr:col>
      <xdr:colOff>657225</xdr:colOff>
      <xdr:row>6</xdr:row>
      <xdr:rowOff>66357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6085840" y="1515745"/>
          <a:ext cx="335470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6</xdr:row>
      <xdr:rowOff>58420</xdr:rowOff>
    </xdr:from>
    <xdr:to>
      <xdr:col>10</xdr:col>
      <xdr:colOff>657225</xdr:colOff>
      <xdr:row>6</xdr:row>
      <xdr:rowOff>66357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5112385" y="1515745"/>
          <a:ext cx="286575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6</xdr:row>
      <xdr:rowOff>58420</xdr:rowOff>
    </xdr:from>
    <xdr:to>
      <xdr:col>10</xdr:col>
      <xdr:colOff>657225</xdr:colOff>
      <xdr:row>6</xdr:row>
      <xdr:rowOff>66357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5334635" y="1515745"/>
          <a:ext cx="307467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1</xdr:row>
      <xdr:rowOff>447675</xdr:rowOff>
    </xdr:from>
    <xdr:to>
      <xdr:col>2</xdr:col>
      <xdr:colOff>180975</xdr:colOff>
      <xdr:row>1</xdr:row>
      <xdr:rowOff>449263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506095" y="647700"/>
          <a:ext cx="1190625" cy="12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6</xdr:row>
      <xdr:rowOff>58420</xdr:rowOff>
    </xdr:from>
    <xdr:to>
      <xdr:col>10</xdr:col>
      <xdr:colOff>657225</xdr:colOff>
      <xdr:row>6</xdr:row>
      <xdr:rowOff>66357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5339080" y="1515745"/>
          <a:ext cx="28924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</xdr:row>
      <xdr:rowOff>48895</xdr:rowOff>
    </xdr:from>
    <xdr:to>
      <xdr:col>10</xdr:col>
      <xdr:colOff>590550</xdr:colOff>
      <xdr:row>7</xdr:row>
      <xdr:rowOff>56832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V="1">
          <a:off x="6201410" y="1449070"/>
          <a:ext cx="333248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1</xdr:row>
      <xdr:rowOff>447675</xdr:rowOff>
    </xdr:from>
    <xdr:to>
      <xdr:col>2</xdr:col>
      <xdr:colOff>180975</xdr:colOff>
      <xdr:row>1</xdr:row>
      <xdr:rowOff>449263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790575" y="400050"/>
          <a:ext cx="1590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171658</xdr:colOff>
      <xdr:row>2</xdr:row>
      <xdr:rowOff>58824</xdr:rowOff>
    </xdr:from>
    <xdr:to>
      <xdr:col>3</xdr:col>
      <xdr:colOff>162133</xdr:colOff>
      <xdr:row>2</xdr:row>
      <xdr:rowOff>68349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CxnSpPr/>
      </xdr:nvCxnSpPr>
      <xdr:spPr>
        <a:xfrm flipV="1">
          <a:off x="2276683" y="520787"/>
          <a:ext cx="9620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171658</xdr:colOff>
      <xdr:row>2</xdr:row>
      <xdr:rowOff>58824</xdr:rowOff>
    </xdr:from>
    <xdr:to>
      <xdr:col>3</xdr:col>
      <xdr:colOff>162133</xdr:colOff>
      <xdr:row>2</xdr:row>
      <xdr:rowOff>68349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CxnSpPr/>
      </xdr:nvCxnSpPr>
      <xdr:spPr>
        <a:xfrm flipV="1">
          <a:off x="2136140" y="544195"/>
          <a:ext cx="89725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171658</xdr:colOff>
      <xdr:row>2</xdr:row>
      <xdr:rowOff>58824</xdr:rowOff>
    </xdr:from>
    <xdr:to>
      <xdr:col>3</xdr:col>
      <xdr:colOff>162133</xdr:colOff>
      <xdr:row>2</xdr:row>
      <xdr:rowOff>68349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5871EB6-5ECA-4600-9219-7EBE570C4711}"/>
            </a:ext>
          </a:extLst>
        </xdr:cNvPr>
        <xdr:cNvCxnSpPr/>
      </xdr:nvCxnSpPr>
      <xdr:spPr>
        <a:xfrm flipV="1">
          <a:off x="2133808" y="544599"/>
          <a:ext cx="8953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8"/>
  <sheetViews>
    <sheetView topLeftCell="A43" workbookViewId="0">
      <selection activeCell="D14" sqref="D14"/>
    </sheetView>
  </sheetViews>
  <sheetFormatPr defaultColWidth="9.1328125" defaultRowHeight="15.4"/>
  <cols>
    <col min="1" max="1" width="5.59765625" style="115" customWidth="1"/>
    <col min="2" max="2" width="25.59765625" style="116" customWidth="1"/>
    <col min="3" max="3" width="12" style="115" customWidth="1"/>
    <col min="4" max="4" width="9" style="115" customWidth="1"/>
    <col min="5" max="5" width="14.59765625" style="115" customWidth="1"/>
    <col min="6" max="6" width="7.73046875" style="115" customWidth="1"/>
    <col min="7" max="7" width="15.59765625" style="37" customWidth="1"/>
    <col min="8" max="8" width="13.265625" style="35" customWidth="1"/>
    <col min="9" max="9" width="11.73046875" style="35" customWidth="1"/>
    <col min="10" max="10" width="16.59765625" style="39" customWidth="1"/>
    <col min="11" max="11" width="12.59765625" style="37" customWidth="1"/>
    <col min="12" max="12" width="13.3984375" style="37" customWidth="1"/>
    <col min="13" max="14" width="14.73046875" style="37" customWidth="1"/>
    <col min="15" max="15" width="15.73046875" style="37" customWidth="1"/>
    <col min="16" max="16" width="14.3984375" style="39" customWidth="1"/>
    <col min="17" max="16384" width="9.1328125" style="35"/>
  </cols>
  <sheetData>
    <row r="1" spans="1:17">
      <c r="A1" s="265" t="s">
        <v>0</v>
      </c>
      <c r="B1" s="266"/>
      <c r="H1" s="255" t="s">
        <v>1</v>
      </c>
      <c r="I1" s="255"/>
      <c r="J1" s="255"/>
      <c r="K1" s="255"/>
      <c r="L1" s="255"/>
      <c r="M1" s="255"/>
      <c r="N1" s="255"/>
      <c r="O1" s="255"/>
    </row>
    <row r="2" spans="1:17" ht="36" customHeight="1">
      <c r="A2" s="254" t="s">
        <v>2</v>
      </c>
      <c r="B2" s="260"/>
      <c r="H2" s="267" t="s">
        <v>3</v>
      </c>
      <c r="I2" s="267"/>
      <c r="J2" s="267"/>
      <c r="K2" s="267"/>
      <c r="L2" s="267"/>
      <c r="M2" s="267"/>
      <c r="N2" s="267"/>
      <c r="O2" s="267"/>
    </row>
    <row r="3" spans="1:17">
      <c r="A3" s="265"/>
      <c r="B3" s="266"/>
    </row>
    <row r="4" spans="1:17">
      <c r="A4" s="254" t="s">
        <v>4</v>
      </c>
      <c r="B4" s="260"/>
      <c r="C4" s="254"/>
      <c r="D4" s="254"/>
      <c r="E4" s="254"/>
      <c r="F4" s="254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</row>
    <row r="5" spans="1:17">
      <c r="A5" s="254" t="s">
        <v>5</v>
      </c>
      <c r="B5" s="260"/>
      <c r="C5" s="254"/>
      <c r="D5" s="254"/>
      <c r="E5" s="254"/>
      <c r="F5" s="254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</row>
    <row r="6" spans="1:17">
      <c r="A6" s="254" t="s">
        <v>6</v>
      </c>
      <c r="B6" s="260"/>
      <c r="C6" s="254"/>
      <c r="D6" s="254"/>
      <c r="E6" s="254"/>
      <c r="F6" s="254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</row>
    <row r="7" spans="1:17">
      <c r="A7" s="117"/>
      <c r="B7" s="118"/>
      <c r="C7" s="117"/>
      <c r="D7" s="117"/>
      <c r="E7" s="117"/>
      <c r="F7" s="117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9" spans="1:17" s="38" customFormat="1" ht="24.75" customHeight="1">
      <c r="A9" s="263" t="s">
        <v>7</v>
      </c>
      <c r="B9" s="264" t="s">
        <v>8</v>
      </c>
      <c r="C9" s="263" t="s">
        <v>9</v>
      </c>
      <c r="D9" s="263" t="s">
        <v>10</v>
      </c>
      <c r="E9" s="263" t="s">
        <v>11</v>
      </c>
      <c r="F9" s="263" t="s">
        <v>12</v>
      </c>
      <c r="G9" s="261" t="s">
        <v>13</v>
      </c>
      <c r="H9" s="261"/>
      <c r="I9" s="261"/>
      <c r="J9" s="261"/>
      <c r="K9" s="262" t="s">
        <v>14</v>
      </c>
      <c r="L9" s="262"/>
      <c r="M9" s="262"/>
      <c r="N9" s="262"/>
      <c r="O9" s="262"/>
      <c r="P9" s="261" t="s">
        <v>15</v>
      </c>
      <c r="Q9" s="261" t="s">
        <v>16</v>
      </c>
    </row>
    <row r="10" spans="1:17" s="38" customFormat="1" ht="47.25" customHeight="1">
      <c r="A10" s="263"/>
      <c r="B10" s="264"/>
      <c r="C10" s="263"/>
      <c r="D10" s="263"/>
      <c r="E10" s="263"/>
      <c r="F10" s="263"/>
      <c r="G10" s="119" t="s">
        <v>17</v>
      </c>
      <c r="H10" s="43" t="s">
        <v>18</v>
      </c>
      <c r="I10" s="43" t="s">
        <v>19</v>
      </c>
      <c r="J10" s="43" t="s">
        <v>20</v>
      </c>
      <c r="K10" s="44" t="s">
        <v>21</v>
      </c>
      <c r="L10" s="44" t="s">
        <v>22</v>
      </c>
      <c r="M10" s="44" t="s">
        <v>23</v>
      </c>
      <c r="N10" s="44" t="s">
        <v>24</v>
      </c>
      <c r="O10" s="1" t="s">
        <v>25</v>
      </c>
      <c r="P10" s="261"/>
      <c r="Q10" s="261"/>
    </row>
    <row r="11" spans="1:17" s="38" customFormat="1" ht="33" customHeight="1">
      <c r="A11" s="67">
        <v>1</v>
      </c>
      <c r="B11" s="120" t="s">
        <v>26</v>
      </c>
      <c r="C11" s="69" t="s">
        <v>27</v>
      </c>
      <c r="D11" s="69"/>
      <c r="E11" s="70">
        <f>SUM(E12:E13)</f>
        <v>393.1</v>
      </c>
      <c r="F11" s="121"/>
      <c r="G11" s="24">
        <v>20755680</v>
      </c>
      <c r="H11" s="25">
        <v>3140200</v>
      </c>
      <c r="I11" s="26">
        <v>0</v>
      </c>
      <c r="J11" s="7">
        <f t="shared" ref="J11:J42" si="0">G11+H11</f>
        <v>23895880</v>
      </c>
      <c r="K11" s="7">
        <v>9450000</v>
      </c>
      <c r="L11" s="7">
        <v>1572400</v>
      </c>
      <c r="M11" s="49">
        <v>51889200</v>
      </c>
      <c r="N11" s="49">
        <v>0</v>
      </c>
      <c r="O11" s="7">
        <f t="shared" ref="O11:O42" si="1">M11+L11+K11</f>
        <v>62911600</v>
      </c>
      <c r="P11" s="7">
        <f t="shared" ref="P11:P42" si="2">O11+J11</f>
        <v>86807480</v>
      </c>
      <c r="Q11" s="26"/>
    </row>
    <row r="12" spans="1:17" ht="33" customHeight="1">
      <c r="A12" s="72" t="s">
        <v>28</v>
      </c>
      <c r="B12" s="122" t="s">
        <v>26</v>
      </c>
      <c r="C12" s="74" t="s">
        <v>27</v>
      </c>
      <c r="D12" s="74"/>
      <c r="E12" s="19">
        <v>129.5</v>
      </c>
      <c r="F12" s="20" t="s">
        <v>29</v>
      </c>
      <c r="G12" s="21">
        <v>6837600</v>
      </c>
      <c r="H12" s="13">
        <v>1295000</v>
      </c>
      <c r="I12" s="9">
        <v>0</v>
      </c>
      <c r="J12" s="10">
        <f t="shared" si="0"/>
        <v>8132600</v>
      </c>
      <c r="K12" s="10">
        <v>9450000</v>
      </c>
      <c r="L12" s="10">
        <v>518000</v>
      </c>
      <c r="M12" s="10">
        <v>17094000</v>
      </c>
      <c r="N12" s="10"/>
      <c r="O12" s="10">
        <f t="shared" si="1"/>
        <v>27062000</v>
      </c>
      <c r="P12" s="10">
        <f t="shared" si="2"/>
        <v>35194600</v>
      </c>
      <c r="Q12" s="9"/>
    </row>
    <row r="13" spans="1:17" ht="33" customHeight="1">
      <c r="A13" s="72" t="s">
        <v>28</v>
      </c>
      <c r="B13" s="122" t="s">
        <v>26</v>
      </c>
      <c r="C13" s="74" t="s">
        <v>27</v>
      </c>
      <c r="D13" s="74"/>
      <c r="E13" s="19">
        <v>263.60000000000002</v>
      </c>
      <c r="F13" s="20" t="s">
        <v>30</v>
      </c>
      <c r="G13" s="21">
        <v>13918080</v>
      </c>
      <c r="H13" s="13">
        <v>1845200</v>
      </c>
      <c r="I13" s="9">
        <v>0</v>
      </c>
      <c r="J13" s="10">
        <f t="shared" si="0"/>
        <v>15763280</v>
      </c>
      <c r="K13" s="10">
        <v>0</v>
      </c>
      <c r="L13" s="10">
        <v>1054400</v>
      </c>
      <c r="M13" s="10">
        <v>34795200</v>
      </c>
      <c r="N13" s="10"/>
      <c r="O13" s="10">
        <f t="shared" si="1"/>
        <v>35849600</v>
      </c>
      <c r="P13" s="10">
        <f t="shared" si="2"/>
        <v>51612880</v>
      </c>
      <c r="Q13" s="9"/>
    </row>
    <row r="14" spans="1:17" s="38" customFormat="1" ht="33" customHeight="1">
      <c r="A14" s="75">
        <v>2</v>
      </c>
      <c r="B14" s="123" t="s">
        <v>31</v>
      </c>
      <c r="C14" s="69" t="s">
        <v>27</v>
      </c>
      <c r="D14" s="69"/>
      <c r="E14" s="77">
        <f>SUM(E15)</f>
        <v>340.7</v>
      </c>
      <c r="F14" s="124"/>
      <c r="G14" s="24">
        <v>17988960</v>
      </c>
      <c r="H14" s="25">
        <v>2384900</v>
      </c>
      <c r="I14" s="26">
        <v>0</v>
      </c>
      <c r="J14" s="7">
        <f t="shared" si="0"/>
        <v>20373860</v>
      </c>
      <c r="K14" s="7">
        <v>1350000</v>
      </c>
      <c r="L14" s="7">
        <v>1362800</v>
      </c>
      <c r="M14" s="7">
        <v>44972400</v>
      </c>
      <c r="N14" s="7">
        <v>0</v>
      </c>
      <c r="O14" s="7">
        <f t="shared" si="1"/>
        <v>47685200</v>
      </c>
      <c r="P14" s="7">
        <f t="shared" si="2"/>
        <v>68059060</v>
      </c>
      <c r="Q14" s="26"/>
    </row>
    <row r="15" spans="1:17" ht="33" customHeight="1">
      <c r="A15" s="72" t="s">
        <v>28</v>
      </c>
      <c r="B15" s="122" t="s">
        <v>31</v>
      </c>
      <c r="C15" s="74" t="s">
        <v>27</v>
      </c>
      <c r="D15" s="74"/>
      <c r="E15" s="19">
        <v>340.7</v>
      </c>
      <c r="F15" s="20" t="s">
        <v>30</v>
      </c>
      <c r="G15" s="21">
        <v>17988960</v>
      </c>
      <c r="H15" s="13">
        <v>2384900</v>
      </c>
      <c r="I15" s="9">
        <v>0</v>
      </c>
      <c r="J15" s="10">
        <f t="shared" si="0"/>
        <v>20373860</v>
      </c>
      <c r="K15" s="10">
        <v>1350000</v>
      </c>
      <c r="L15" s="10">
        <v>1362800</v>
      </c>
      <c r="M15" s="10">
        <v>44972400</v>
      </c>
      <c r="N15" s="10"/>
      <c r="O15" s="10">
        <f t="shared" si="1"/>
        <v>47685200</v>
      </c>
      <c r="P15" s="10">
        <f t="shared" si="2"/>
        <v>68059060</v>
      </c>
      <c r="Q15" s="9"/>
    </row>
    <row r="16" spans="1:17" s="38" customFormat="1" ht="33" customHeight="1">
      <c r="A16" s="75">
        <v>3</v>
      </c>
      <c r="B16" s="123" t="s">
        <v>32</v>
      </c>
      <c r="C16" s="69" t="s">
        <v>27</v>
      </c>
      <c r="D16" s="69"/>
      <c r="E16" s="77">
        <f>SUM(E17)</f>
        <v>288.89999999999998</v>
      </c>
      <c r="F16" s="124"/>
      <c r="G16" s="24">
        <v>15253920</v>
      </c>
      <c r="H16" s="61">
        <v>2022300</v>
      </c>
      <c r="I16" s="26">
        <v>0</v>
      </c>
      <c r="J16" s="7">
        <f t="shared" si="0"/>
        <v>17276220</v>
      </c>
      <c r="K16" s="7">
        <v>5400000</v>
      </c>
      <c r="L16" s="7">
        <v>1155600</v>
      </c>
      <c r="M16" s="7">
        <v>38134800</v>
      </c>
      <c r="N16" s="7">
        <v>0</v>
      </c>
      <c r="O16" s="7">
        <f t="shared" si="1"/>
        <v>44690400</v>
      </c>
      <c r="P16" s="7">
        <f t="shared" si="2"/>
        <v>61966620</v>
      </c>
      <c r="Q16" s="26"/>
    </row>
    <row r="17" spans="1:17" ht="33" customHeight="1">
      <c r="A17" s="72" t="s">
        <v>28</v>
      </c>
      <c r="B17" s="122" t="s">
        <v>32</v>
      </c>
      <c r="C17" s="74" t="s">
        <v>27</v>
      </c>
      <c r="D17" s="74"/>
      <c r="E17" s="19">
        <v>288.89999999999998</v>
      </c>
      <c r="F17" s="20" t="s">
        <v>30</v>
      </c>
      <c r="G17" s="21">
        <v>15253920</v>
      </c>
      <c r="H17" s="13">
        <v>2022300</v>
      </c>
      <c r="I17" s="9">
        <v>0</v>
      </c>
      <c r="J17" s="10">
        <f t="shared" si="0"/>
        <v>17276220</v>
      </c>
      <c r="K17" s="10">
        <v>5400000</v>
      </c>
      <c r="L17" s="10">
        <v>1155600</v>
      </c>
      <c r="M17" s="10">
        <v>38134800</v>
      </c>
      <c r="N17" s="10"/>
      <c r="O17" s="10">
        <f t="shared" si="1"/>
        <v>44690400</v>
      </c>
      <c r="P17" s="10">
        <f t="shared" si="2"/>
        <v>61966620</v>
      </c>
      <c r="Q17" s="9"/>
    </row>
    <row r="18" spans="1:17" s="38" customFormat="1" ht="33" customHeight="1">
      <c r="A18" s="75">
        <v>4</v>
      </c>
      <c r="B18" s="123" t="s">
        <v>33</v>
      </c>
      <c r="C18" s="69" t="s">
        <v>27</v>
      </c>
      <c r="D18" s="69"/>
      <c r="E18" s="77">
        <f>SUM(E19:E20)</f>
        <v>681.90000000000009</v>
      </c>
      <c r="F18" s="124"/>
      <c r="G18" s="24">
        <v>36004320</v>
      </c>
      <c r="H18" s="25">
        <v>5312700</v>
      </c>
      <c r="I18" s="26">
        <v>0</v>
      </c>
      <c r="J18" s="7">
        <f t="shared" si="0"/>
        <v>41317020</v>
      </c>
      <c r="K18" s="7">
        <v>5400000</v>
      </c>
      <c r="L18" s="7">
        <v>2727600</v>
      </c>
      <c r="M18" s="7">
        <v>90010800</v>
      </c>
      <c r="N18" s="7">
        <v>0</v>
      </c>
      <c r="O18" s="7">
        <f t="shared" si="1"/>
        <v>98138400</v>
      </c>
      <c r="P18" s="7">
        <f t="shared" si="2"/>
        <v>139455420</v>
      </c>
      <c r="Q18" s="26"/>
    </row>
    <row r="19" spans="1:17" ht="33" customHeight="1">
      <c r="A19" s="72" t="s">
        <v>28</v>
      </c>
      <c r="B19" s="122" t="s">
        <v>33</v>
      </c>
      <c r="C19" s="74" t="s">
        <v>27</v>
      </c>
      <c r="D19" s="74"/>
      <c r="E19" s="19">
        <v>179.8</v>
      </c>
      <c r="F19" s="20" t="s">
        <v>29</v>
      </c>
      <c r="G19" s="21">
        <v>9493440</v>
      </c>
      <c r="H19" s="13">
        <v>1798000</v>
      </c>
      <c r="I19" s="9">
        <v>0</v>
      </c>
      <c r="J19" s="10">
        <f t="shared" si="0"/>
        <v>11291440</v>
      </c>
      <c r="K19" s="10">
        <v>5400000</v>
      </c>
      <c r="L19" s="10">
        <v>719200</v>
      </c>
      <c r="M19" s="10">
        <v>23733600</v>
      </c>
      <c r="N19" s="10"/>
      <c r="O19" s="10">
        <f t="shared" si="1"/>
        <v>29852800</v>
      </c>
      <c r="P19" s="10">
        <f t="shared" si="2"/>
        <v>41144240</v>
      </c>
      <c r="Q19" s="9"/>
    </row>
    <row r="20" spans="1:17" s="38" customFormat="1" ht="33" customHeight="1">
      <c r="A20" s="72" t="s">
        <v>28</v>
      </c>
      <c r="B20" s="122" t="s">
        <v>33</v>
      </c>
      <c r="C20" s="74" t="s">
        <v>27</v>
      </c>
      <c r="D20" s="74"/>
      <c r="E20" s="19">
        <v>502.1</v>
      </c>
      <c r="F20" s="20" t="s">
        <v>30</v>
      </c>
      <c r="G20" s="21">
        <v>26510880</v>
      </c>
      <c r="H20" s="22">
        <v>3514700</v>
      </c>
      <c r="I20" s="9">
        <v>0</v>
      </c>
      <c r="J20" s="10">
        <f t="shared" si="0"/>
        <v>30025580</v>
      </c>
      <c r="K20" s="10">
        <v>0</v>
      </c>
      <c r="L20" s="10">
        <v>2008400</v>
      </c>
      <c r="M20" s="10">
        <v>66277200</v>
      </c>
      <c r="N20" s="7"/>
      <c r="O20" s="7">
        <f t="shared" si="1"/>
        <v>68285600</v>
      </c>
      <c r="P20" s="7">
        <f t="shared" si="2"/>
        <v>98311180</v>
      </c>
      <c r="Q20" s="26"/>
    </row>
    <row r="21" spans="1:17" s="38" customFormat="1" ht="33" customHeight="1">
      <c r="A21" s="75">
        <v>5</v>
      </c>
      <c r="B21" s="123" t="s">
        <v>34</v>
      </c>
      <c r="C21" s="69" t="s">
        <v>27</v>
      </c>
      <c r="D21" s="69"/>
      <c r="E21" s="77">
        <f>SUM(E22:E23)</f>
        <v>766.9</v>
      </c>
      <c r="F21" s="124"/>
      <c r="G21" s="24">
        <v>40492320</v>
      </c>
      <c r="H21" s="61">
        <v>6000100</v>
      </c>
      <c r="I21" s="26">
        <v>0</v>
      </c>
      <c r="J21" s="7">
        <f t="shared" si="0"/>
        <v>46492420</v>
      </c>
      <c r="K21" s="7">
        <v>1350000</v>
      </c>
      <c r="L21" s="7">
        <v>3067600</v>
      </c>
      <c r="M21" s="7">
        <v>101230800</v>
      </c>
      <c r="N21" s="7">
        <v>0</v>
      </c>
      <c r="O21" s="7">
        <f t="shared" si="1"/>
        <v>105648400</v>
      </c>
      <c r="P21" s="7">
        <f t="shared" si="2"/>
        <v>152140820</v>
      </c>
      <c r="Q21" s="26"/>
    </row>
    <row r="22" spans="1:17" s="38" customFormat="1" ht="33" customHeight="1">
      <c r="A22" s="72" t="s">
        <v>28</v>
      </c>
      <c r="B22" s="122" t="s">
        <v>34</v>
      </c>
      <c r="C22" s="69" t="s">
        <v>27</v>
      </c>
      <c r="D22" s="69"/>
      <c r="E22" s="19">
        <v>210.6</v>
      </c>
      <c r="F22" s="20" t="s">
        <v>29</v>
      </c>
      <c r="G22" s="24">
        <v>11119680</v>
      </c>
      <c r="H22" s="25">
        <v>2106000</v>
      </c>
      <c r="I22" s="26">
        <v>0</v>
      </c>
      <c r="J22" s="7">
        <f t="shared" si="0"/>
        <v>13225680</v>
      </c>
      <c r="K22" s="7">
        <v>1350000</v>
      </c>
      <c r="L22" s="7">
        <v>842400</v>
      </c>
      <c r="M22" s="7">
        <v>27799200</v>
      </c>
      <c r="N22" s="7"/>
      <c r="O22" s="7">
        <f t="shared" si="1"/>
        <v>29991600</v>
      </c>
      <c r="P22" s="7">
        <f t="shared" si="2"/>
        <v>43217280</v>
      </c>
      <c r="Q22" s="26"/>
    </row>
    <row r="23" spans="1:17" ht="33" customHeight="1">
      <c r="A23" s="72"/>
      <c r="B23" s="122" t="s">
        <v>34</v>
      </c>
      <c r="C23" s="74" t="s">
        <v>27</v>
      </c>
      <c r="D23" s="74"/>
      <c r="E23" s="19">
        <v>556.29999999999995</v>
      </c>
      <c r="F23" s="20" t="s">
        <v>30</v>
      </c>
      <c r="G23" s="21">
        <v>29372640</v>
      </c>
      <c r="H23" s="13">
        <v>3894100</v>
      </c>
      <c r="I23" s="9">
        <v>0</v>
      </c>
      <c r="J23" s="10">
        <f t="shared" si="0"/>
        <v>33266740</v>
      </c>
      <c r="K23" s="10"/>
      <c r="L23" s="10">
        <v>2225200</v>
      </c>
      <c r="M23" s="10">
        <v>73431600</v>
      </c>
      <c r="N23" s="10"/>
      <c r="O23" s="10">
        <f t="shared" si="1"/>
        <v>75656800</v>
      </c>
      <c r="P23" s="10">
        <f t="shared" si="2"/>
        <v>108923540</v>
      </c>
      <c r="Q23" s="9"/>
    </row>
    <row r="24" spans="1:17" s="38" customFormat="1" ht="33" customHeight="1">
      <c r="A24" s="75">
        <v>6</v>
      </c>
      <c r="B24" s="123" t="s">
        <v>35</v>
      </c>
      <c r="C24" s="69" t="s">
        <v>27</v>
      </c>
      <c r="D24" s="69"/>
      <c r="E24" s="77">
        <f>SUM(E25)</f>
        <v>170</v>
      </c>
      <c r="F24" s="124"/>
      <c r="G24" s="24">
        <v>8976000</v>
      </c>
      <c r="H24" s="25">
        <v>1700000</v>
      </c>
      <c r="I24" s="26">
        <v>0</v>
      </c>
      <c r="J24" s="7">
        <f t="shared" si="0"/>
        <v>10676000</v>
      </c>
      <c r="K24" s="7">
        <v>8100000</v>
      </c>
      <c r="L24" s="7">
        <v>680000</v>
      </c>
      <c r="M24" s="7">
        <v>22440000</v>
      </c>
      <c r="N24" s="7">
        <v>0</v>
      </c>
      <c r="O24" s="7">
        <f t="shared" si="1"/>
        <v>31220000</v>
      </c>
      <c r="P24" s="7">
        <f t="shared" si="2"/>
        <v>41896000</v>
      </c>
      <c r="Q24" s="26"/>
    </row>
    <row r="25" spans="1:17" ht="33" customHeight="1">
      <c r="A25" s="72" t="s">
        <v>28</v>
      </c>
      <c r="B25" s="122" t="s">
        <v>35</v>
      </c>
      <c r="C25" s="74" t="s">
        <v>27</v>
      </c>
      <c r="D25" s="74"/>
      <c r="E25" s="19">
        <v>170</v>
      </c>
      <c r="F25" s="20" t="s">
        <v>29</v>
      </c>
      <c r="G25" s="21">
        <v>8976000</v>
      </c>
      <c r="H25" s="13">
        <v>1700000</v>
      </c>
      <c r="I25" s="9">
        <v>0</v>
      </c>
      <c r="J25" s="10">
        <f t="shared" si="0"/>
        <v>10676000</v>
      </c>
      <c r="K25" s="10">
        <v>8100000</v>
      </c>
      <c r="L25" s="10">
        <v>680000</v>
      </c>
      <c r="M25" s="10">
        <v>22440000</v>
      </c>
      <c r="N25" s="10"/>
      <c r="O25" s="10">
        <f t="shared" si="1"/>
        <v>31220000</v>
      </c>
      <c r="P25" s="10">
        <f t="shared" si="2"/>
        <v>41896000</v>
      </c>
      <c r="Q25" s="9"/>
    </row>
    <row r="26" spans="1:17" s="38" customFormat="1" ht="33" customHeight="1">
      <c r="A26" s="75">
        <v>7</v>
      </c>
      <c r="B26" s="123" t="s">
        <v>36</v>
      </c>
      <c r="C26" s="69" t="s">
        <v>27</v>
      </c>
      <c r="D26" s="69"/>
      <c r="E26" s="77">
        <f>SUM(E27)</f>
        <v>130.1</v>
      </c>
      <c r="F26" s="124"/>
      <c r="G26" s="24">
        <v>6869280</v>
      </c>
      <c r="H26" s="61">
        <v>1301000</v>
      </c>
      <c r="I26" s="26">
        <v>0</v>
      </c>
      <c r="J26" s="7">
        <f t="shared" si="0"/>
        <v>8170280</v>
      </c>
      <c r="K26" s="7">
        <v>5400000</v>
      </c>
      <c r="L26" s="7">
        <v>520400</v>
      </c>
      <c r="M26" s="7">
        <v>17173200</v>
      </c>
      <c r="N26" s="7">
        <v>0</v>
      </c>
      <c r="O26" s="7">
        <f t="shared" si="1"/>
        <v>23093600</v>
      </c>
      <c r="P26" s="7">
        <f t="shared" si="2"/>
        <v>31263880</v>
      </c>
      <c r="Q26" s="26"/>
    </row>
    <row r="27" spans="1:17" s="38" customFormat="1" ht="33" customHeight="1">
      <c r="A27" s="72" t="s">
        <v>28</v>
      </c>
      <c r="B27" s="122" t="s">
        <v>36</v>
      </c>
      <c r="C27" s="69" t="s">
        <v>27</v>
      </c>
      <c r="D27" s="69"/>
      <c r="E27" s="19">
        <v>130.1</v>
      </c>
      <c r="F27" s="20" t="s">
        <v>29</v>
      </c>
      <c r="G27" s="24">
        <v>6869280</v>
      </c>
      <c r="H27" s="25">
        <v>1301000</v>
      </c>
      <c r="I27" s="26">
        <v>0</v>
      </c>
      <c r="J27" s="7">
        <f t="shared" si="0"/>
        <v>8170280</v>
      </c>
      <c r="K27" s="7">
        <v>5400000</v>
      </c>
      <c r="L27" s="7">
        <v>520400</v>
      </c>
      <c r="M27" s="7">
        <v>17173200</v>
      </c>
      <c r="N27" s="7"/>
      <c r="O27" s="7">
        <f t="shared" si="1"/>
        <v>23093600</v>
      </c>
      <c r="P27" s="7">
        <f t="shared" si="2"/>
        <v>31263880</v>
      </c>
      <c r="Q27" s="26"/>
    </row>
    <row r="28" spans="1:17" s="38" customFormat="1" ht="33" customHeight="1">
      <c r="A28" s="75">
        <v>8</v>
      </c>
      <c r="B28" s="123" t="s">
        <v>37</v>
      </c>
      <c r="C28" s="69" t="s">
        <v>27</v>
      </c>
      <c r="D28" s="69"/>
      <c r="E28" s="77">
        <f>SUM(E29)</f>
        <v>246.8</v>
      </c>
      <c r="F28" s="124"/>
      <c r="G28" s="24">
        <v>13031040</v>
      </c>
      <c r="H28" s="61">
        <v>2468000</v>
      </c>
      <c r="I28" s="26">
        <v>0</v>
      </c>
      <c r="J28" s="7">
        <f t="shared" si="0"/>
        <v>15499040</v>
      </c>
      <c r="K28" s="7">
        <v>1350000</v>
      </c>
      <c r="L28" s="7">
        <v>987200</v>
      </c>
      <c r="M28" s="7">
        <v>32577600</v>
      </c>
      <c r="N28" s="7">
        <v>0</v>
      </c>
      <c r="O28" s="7">
        <f t="shared" si="1"/>
        <v>34914800</v>
      </c>
      <c r="P28" s="7">
        <f t="shared" si="2"/>
        <v>50413840</v>
      </c>
      <c r="Q28" s="26"/>
    </row>
    <row r="29" spans="1:17" ht="33" customHeight="1">
      <c r="A29" s="72" t="s">
        <v>28</v>
      </c>
      <c r="B29" s="122" t="s">
        <v>37</v>
      </c>
      <c r="C29" s="74" t="s">
        <v>27</v>
      </c>
      <c r="D29" s="74"/>
      <c r="E29" s="19">
        <v>246.8</v>
      </c>
      <c r="F29" s="20" t="s">
        <v>29</v>
      </c>
      <c r="G29" s="21">
        <v>13031040</v>
      </c>
      <c r="H29" s="13">
        <v>2468000</v>
      </c>
      <c r="I29" s="9">
        <v>0</v>
      </c>
      <c r="J29" s="10">
        <f t="shared" si="0"/>
        <v>15499040</v>
      </c>
      <c r="K29" s="10">
        <v>1350000</v>
      </c>
      <c r="L29" s="10">
        <v>987200</v>
      </c>
      <c r="M29" s="10">
        <v>32577600</v>
      </c>
      <c r="N29" s="10"/>
      <c r="O29" s="10">
        <f t="shared" si="1"/>
        <v>34914800</v>
      </c>
      <c r="P29" s="10">
        <f t="shared" si="2"/>
        <v>50413840</v>
      </c>
      <c r="Q29" s="9"/>
    </row>
    <row r="30" spans="1:17" s="38" customFormat="1" ht="33" customHeight="1">
      <c r="A30" s="75">
        <v>9</v>
      </c>
      <c r="B30" s="123" t="s">
        <v>38</v>
      </c>
      <c r="C30" s="69" t="s">
        <v>27</v>
      </c>
      <c r="D30" s="69"/>
      <c r="E30" s="77">
        <f>SUM(E31:E33)</f>
        <v>873.5</v>
      </c>
      <c r="F30" s="124"/>
      <c r="G30" s="24">
        <v>46120800</v>
      </c>
      <c r="H30" s="25">
        <v>6114500</v>
      </c>
      <c r="I30" s="26">
        <v>0</v>
      </c>
      <c r="J30" s="7">
        <f t="shared" si="0"/>
        <v>52235300</v>
      </c>
      <c r="K30" s="7">
        <v>1350000</v>
      </c>
      <c r="L30" s="7">
        <v>3494000</v>
      </c>
      <c r="M30" s="7">
        <v>115302000</v>
      </c>
      <c r="N30" s="7">
        <v>0</v>
      </c>
      <c r="O30" s="7">
        <f t="shared" si="1"/>
        <v>120146000</v>
      </c>
      <c r="P30" s="7">
        <f t="shared" si="2"/>
        <v>172381300</v>
      </c>
      <c r="Q30" s="26"/>
    </row>
    <row r="31" spans="1:17" ht="33" customHeight="1">
      <c r="A31" s="72" t="s">
        <v>28</v>
      </c>
      <c r="B31" s="122" t="s">
        <v>38</v>
      </c>
      <c r="C31" s="74" t="s">
        <v>27</v>
      </c>
      <c r="D31" s="74"/>
      <c r="E31" s="19">
        <v>266.7</v>
      </c>
      <c r="F31" s="20" t="s">
        <v>30</v>
      </c>
      <c r="G31" s="21">
        <v>14081760</v>
      </c>
      <c r="H31" s="13">
        <v>1866900</v>
      </c>
      <c r="I31" s="9">
        <v>0</v>
      </c>
      <c r="J31" s="10">
        <f t="shared" si="0"/>
        <v>15948660</v>
      </c>
      <c r="K31" s="10">
        <v>1350000</v>
      </c>
      <c r="L31" s="10">
        <v>1066800</v>
      </c>
      <c r="M31" s="10">
        <v>35204400</v>
      </c>
      <c r="N31" s="10"/>
      <c r="O31" s="10">
        <f t="shared" si="1"/>
        <v>37621200</v>
      </c>
      <c r="P31" s="10">
        <f t="shared" si="2"/>
        <v>53569860</v>
      </c>
      <c r="Q31" s="9"/>
    </row>
    <row r="32" spans="1:17" s="38" customFormat="1" ht="33" customHeight="1">
      <c r="A32" s="72" t="s">
        <v>28</v>
      </c>
      <c r="B32" s="122" t="s">
        <v>38</v>
      </c>
      <c r="C32" s="74" t="s">
        <v>27</v>
      </c>
      <c r="D32" s="74"/>
      <c r="E32" s="19">
        <v>338.8</v>
      </c>
      <c r="F32" s="20" t="s">
        <v>30</v>
      </c>
      <c r="G32" s="21">
        <v>17888640</v>
      </c>
      <c r="H32" s="22">
        <v>2371600</v>
      </c>
      <c r="I32" s="9">
        <v>0</v>
      </c>
      <c r="J32" s="10">
        <f t="shared" si="0"/>
        <v>20260240</v>
      </c>
      <c r="K32" s="10">
        <v>0</v>
      </c>
      <c r="L32" s="10">
        <v>1355200</v>
      </c>
      <c r="M32" s="10">
        <v>44721600</v>
      </c>
      <c r="N32" s="7"/>
      <c r="O32" s="7">
        <f t="shared" si="1"/>
        <v>46076800</v>
      </c>
      <c r="P32" s="7">
        <f t="shared" si="2"/>
        <v>66337040</v>
      </c>
      <c r="Q32" s="26"/>
    </row>
    <row r="33" spans="1:17" ht="33" customHeight="1">
      <c r="A33" s="72" t="s">
        <v>28</v>
      </c>
      <c r="B33" s="122" t="s">
        <v>38</v>
      </c>
      <c r="C33" s="74" t="s">
        <v>27</v>
      </c>
      <c r="D33" s="74"/>
      <c r="E33" s="19">
        <v>268</v>
      </c>
      <c r="F33" s="20" t="s">
        <v>30</v>
      </c>
      <c r="G33" s="21">
        <v>14150400</v>
      </c>
      <c r="H33" s="13">
        <v>1876000</v>
      </c>
      <c r="I33" s="9">
        <v>0</v>
      </c>
      <c r="J33" s="10">
        <f t="shared" si="0"/>
        <v>16026400</v>
      </c>
      <c r="K33" s="10">
        <v>0</v>
      </c>
      <c r="L33" s="10">
        <v>1072000</v>
      </c>
      <c r="M33" s="10">
        <v>35376000</v>
      </c>
      <c r="N33" s="10"/>
      <c r="O33" s="10">
        <f t="shared" si="1"/>
        <v>36448000</v>
      </c>
      <c r="P33" s="10">
        <f t="shared" si="2"/>
        <v>52474400</v>
      </c>
      <c r="Q33" s="9"/>
    </row>
    <row r="34" spans="1:17" s="38" customFormat="1" ht="33" customHeight="1">
      <c r="A34" s="75">
        <v>10</v>
      </c>
      <c r="B34" s="123" t="s">
        <v>39</v>
      </c>
      <c r="C34" s="69" t="s">
        <v>27</v>
      </c>
      <c r="D34" s="69"/>
      <c r="E34" s="77">
        <f>SUM(E35)</f>
        <v>138.9</v>
      </c>
      <c r="F34" s="124"/>
      <c r="G34" s="24">
        <v>7333920</v>
      </c>
      <c r="H34" s="25">
        <v>1389000</v>
      </c>
      <c r="I34" s="26">
        <v>0</v>
      </c>
      <c r="J34" s="7">
        <f t="shared" si="0"/>
        <v>8722920</v>
      </c>
      <c r="K34" s="7">
        <v>8100000</v>
      </c>
      <c r="L34" s="7">
        <v>555600</v>
      </c>
      <c r="M34" s="7">
        <v>18334800</v>
      </c>
      <c r="N34" s="7">
        <v>0</v>
      </c>
      <c r="O34" s="7">
        <f t="shared" si="1"/>
        <v>26990400</v>
      </c>
      <c r="P34" s="7">
        <f t="shared" si="2"/>
        <v>35713320</v>
      </c>
      <c r="Q34" s="26"/>
    </row>
    <row r="35" spans="1:17" ht="33" customHeight="1">
      <c r="A35" s="72" t="s">
        <v>28</v>
      </c>
      <c r="B35" s="122" t="s">
        <v>39</v>
      </c>
      <c r="C35" s="74" t="s">
        <v>27</v>
      </c>
      <c r="D35" s="74"/>
      <c r="E35" s="19">
        <v>138.9</v>
      </c>
      <c r="F35" s="20" t="s">
        <v>29</v>
      </c>
      <c r="G35" s="21">
        <v>7333920</v>
      </c>
      <c r="H35" s="13">
        <v>1389000</v>
      </c>
      <c r="I35" s="9">
        <v>0</v>
      </c>
      <c r="J35" s="10">
        <f t="shared" si="0"/>
        <v>8722920</v>
      </c>
      <c r="K35" s="10">
        <v>8100000</v>
      </c>
      <c r="L35" s="10">
        <v>555600</v>
      </c>
      <c r="M35" s="10">
        <v>18334800</v>
      </c>
      <c r="N35" s="10"/>
      <c r="O35" s="10">
        <f t="shared" si="1"/>
        <v>26990400</v>
      </c>
      <c r="P35" s="10">
        <f t="shared" si="2"/>
        <v>35713320</v>
      </c>
      <c r="Q35" s="9"/>
    </row>
    <row r="36" spans="1:17" s="38" customFormat="1" ht="33" customHeight="1">
      <c r="A36" s="75">
        <v>11</v>
      </c>
      <c r="B36" s="123" t="s">
        <v>40</v>
      </c>
      <c r="C36" s="69" t="s">
        <v>27</v>
      </c>
      <c r="D36" s="69"/>
      <c r="E36" s="77">
        <f>SUM(E37:E38)</f>
        <v>565.5</v>
      </c>
      <c r="F36" s="124"/>
      <c r="G36" s="24">
        <v>29858400</v>
      </c>
      <c r="H36" s="25">
        <v>4414500</v>
      </c>
      <c r="I36" s="26">
        <v>0</v>
      </c>
      <c r="J36" s="7">
        <f t="shared" si="0"/>
        <v>34272900</v>
      </c>
      <c r="K36" s="7">
        <v>6750000</v>
      </c>
      <c r="L36" s="7">
        <v>2262000</v>
      </c>
      <c r="M36" s="7">
        <v>74646000</v>
      </c>
      <c r="N36" s="7">
        <v>0</v>
      </c>
      <c r="O36" s="7">
        <f t="shared" si="1"/>
        <v>83658000</v>
      </c>
      <c r="P36" s="7">
        <f t="shared" si="2"/>
        <v>117930900</v>
      </c>
      <c r="Q36" s="26"/>
    </row>
    <row r="37" spans="1:17" ht="33" customHeight="1">
      <c r="A37" s="72" t="s">
        <v>28</v>
      </c>
      <c r="B37" s="122" t="s">
        <v>40</v>
      </c>
      <c r="C37" s="74" t="s">
        <v>27</v>
      </c>
      <c r="D37" s="74"/>
      <c r="E37" s="19">
        <v>413.5</v>
      </c>
      <c r="F37" s="20" t="s">
        <v>30</v>
      </c>
      <c r="G37" s="21">
        <v>21832800</v>
      </c>
      <c r="H37" s="13">
        <v>2894500</v>
      </c>
      <c r="I37" s="9">
        <v>0</v>
      </c>
      <c r="J37" s="10">
        <f t="shared" si="0"/>
        <v>24727300</v>
      </c>
      <c r="K37" s="10">
        <v>6750000</v>
      </c>
      <c r="L37" s="10">
        <v>1654000</v>
      </c>
      <c r="M37" s="10">
        <v>54582000</v>
      </c>
      <c r="N37" s="10"/>
      <c r="O37" s="10">
        <f t="shared" si="1"/>
        <v>62986000</v>
      </c>
      <c r="P37" s="10">
        <f t="shared" si="2"/>
        <v>87713300</v>
      </c>
      <c r="Q37" s="9"/>
    </row>
    <row r="38" spans="1:17" ht="33" customHeight="1">
      <c r="A38" s="72" t="s">
        <v>28</v>
      </c>
      <c r="B38" s="122" t="s">
        <v>40</v>
      </c>
      <c r="C38" s="74" t="s">
        <v>27</v>
      </c>
      <c r="D38" s="74"/>
      <c r="E38" s="19">
        <v>152</v>
      </c>
      <c r="F38" s="20" t="s">
        <v>29</v>
      </c>
      <c r="G38" s="21">
        <v>8025600</v>
      </c>
      <c r="H38" s="13">
        <v>1520000</v>
      </c>
      <c r="I38" s="9">
        <v>0</v>
      </c>
      <c r="J38" s="10">
        <f t="shared" si="0"/>
        <v>9545600</v>
      </c>
      <c r="K38" s="10">
        <v>0</v>
      </c>
      <c r="L38" s="10">
        <v>608000</v>
      </c>
      <c r="M38" s="10">
        <v>20064000</v>
      </c>
      <c r="N38" s="10"/>
      <c r="O38" s="10">
        <f t="shared" si="1"/>
        <v>20672000</v>
      </c>
      <c r="P38" s="10">
        <f t="shared" si="2"/>
        <v>30217600</v>
      </c>
      <c r="Q38" s="9"/>
    </row>
    <row r="39" spans="1:17" s="38" customFormat="1" ht="33" customHeight="1">
      <c r="A39" s="75">
        <v>12</v>
      </c>
      <c r="B39" s="123" t="s">
        <v>41</v>
      </c>
      <c r="C39" s="69" t="s">
        <v>27</v>
      </c>
      <c r="D39" s="69"/>
      <c r="E39" s="77">
        <f>SUM(E40:E41)</f>
        <v>336.6</v>
      </c>
      <c r="F39" s="124"/>
      <c r="G39" s="24">
        <v>17772480</v>
      </c>
      <c r="H39" s="61">
        <v>2356200</v>
      </c>
      <c r="I39" s="26">
        <v>0</v>
      </c>
      <c r="J39" s="7">
        <f t="shared" si="0"/>
        <v>20128680</v>
      </c>
      <c r="K39" s="7">
        <v>14850000</v>
      </c>
      <c r="L39" s="7">
        <v>1346400</v>
      </c>
      <c r="M39" s="7">
        <v>44431200</v>
      </c>
      <c r="N39" s="7">
        <v>0</v>
      </c>
      <c r="O39" s="7">
        <f t="shared" si="1"/>
        <v>60627600</v>
      </c>
      <c r="P39" s="7">
        <f t="shared" si="2"/>
        <v>80756280</v>
      </c>
      <c r="Q39" s="26"/>
    </row>
    <row r="40" spans="1:17" s="38" customFormat="1" ht="33" customHeight="1">
      <c r="A40" s="72" t="s">
        <v>28</v>
      </c>
      <c r="B40" s="122" t="s">
        <v>41</v>
      </c>
      <c r="C40" s="74" t="s">
        <v>27</v>
      </c>
      <c r="D40" s="74"/>
      <c r="E40" s="19">
        <v>191.8</v>
      </c>
      <c r="F40" s="20" t="s">
        <v>30</v>
      </c>
      <c r="G40" s="21">
        <v>10127040</v>
      </c>
      <c r="H40" s="22">
        <v>1342600</v>
      </c>
      <c r="I40" s="9">
        <v>0</v>
      </c>
      <c r="J40" s="10">
        <f t="shared" si="0"/>
        <v>11469640</v>
      </c>
      <c r="K40" s="10">
        <v>14850000</v>
      </c>
      <c r="L40" s="10">
        <v>767200</v>
      </c>
      <c r="M40" s="10">
        <v>25317600</v>
      </c>
      <c r="N40" s="7"/>
      <c r="O40" s="7">
        <f t="shared" si="1"/>
        <v>40934800</v>
      </c>
      <c r="P40" s="7">
        <f t="shared" si="2"/>
        <v>52404440</v>
      </c>
      <c r="Q40" s="26"/>
    </row>
    <row r="41" spans="1:17" ht="33" customHeight="1">
      <c r="A41" s="72" t="s">
        <v>28</v>
      </c>
      <c r="B41" s="122" t="s">
        <v>41</v>
      </c>
      <c r="C41" s="74" t="s">
        <v>27</v>
      </c>
      <c r="D41" s="74"/>
      <c r="E41" s="19">
        <v>144.80000000000001</v>
      </c>
      <c r="F41" s="20" t="s">
        <v>30</v>
      </c>
      <c r="G41" s="21">
        <v>7645440</v>
      </c>
      <c r="H41" s="13">
        <v>1013600</v>
      </c>
      <c r="I41" s="9">
        <v>0</v>
      </c>
      <c r="J41" s="10">
        <f t="shared" si="0"/>
        <v>8659040</v>
      </c>
      <c r="K41" s="10">
        <v>0</v>
      </c>
      <c r="L41" s="10">
        <v>579200</v>
      </c>
      <c r="M41" s="10">
        <v>19113600</v>
      </c>
      <c r="N41" s="10"/>
      <c r="O41" s="10">
        <f t="shared" si="1"/>
        <v>19692800</v>
      </c>
      <c r="P41" s="10">
        <f t="shared" si="2"/>
        <v>28351840</v>
      </c>
      <c r="Q41" s="9"/>
    </row>
    <row r="42" spans="1:17" s="38" customFormat="1" ht="33" customHeight="1">
      <c r="A42" s="75">
        <v>13</v>
      </c>
      <c r="B42" s="123" t="s">
        <v>42</v>
      </c>
      <c r="C42" s="69" t="s">
        <v>27</v>
      </c>
      <c r="D42" s="69"/>
      <c r="E42" s="77">
        <f>SUM(E43)</f>
        <v>122.4</v>
      </c>
      <c r="F42" s="124"/>
      <c r="G42" s="24">
        <v>6462720</v>
      </c>
      <c r="H42" s="25">
        <v>1224000</v>
      </c>
      <c r="I42" s="26">
        <v>0</v>
      </c>
      <c r="J42" s="7">
        <f t="shared" si="0"/>
        <v>7686720</v>
      </c>
      <c r="K42" s="7">
        <v>2700000</v>
      </c>
      <c r="L42" s="7">
        <v>489600</v>
      </c>
      <c r="M42" s="7">
        <v>16156800</v>
      </c>
      <c r="N42" s="7">
        <v>0</v>
      </c>
      <c r="O42" s="7">
        <f t="shared" si="1"/>
        <v>19346400</v>
      </c>
      <c r="P42" s="7">
        <f t="shared" si="2"/>
        <v>27033120</v>
      </c>
      <c r="Q42" s="26"/>
    </row>
    <row r="43" spans="1:17" ht="33" customHeight="1">
      <c r="A43" s="72" t="s">
        <v>28</v>
      </c>
      <c r="B43" s="122" t="s">
        <v>42</v>
      </c>
      <c r="C43" s="74" t="s">
        <v>27</v>
      </c>
      <c r="D43" s="74"/>
      <c r="E43" s="19">
        <v>122.4</v>
      </c>
      <c r="F43" s="20" t="s">
        <v>29</v>
      </c>
      <c r="G43" s="21">
        <v>6462720</v>
      </c>
      <c r="H43" s="13">
        <v>1224000</v>
      </c>
      <c r="I43" s="9">
        <v>0</v>
      </c>
      <c r="J43" s="10">
        <f t="shared" ref="J43:J74" si="3">G43+H43</f>
        <v>7686720</v>
      </c>
      <c r="K43" s="10">
        <v>2700000</v>
      </c>
      <c r="L43" s="10">
        <v>489600</v>
      </c>
      <c r="M43" s="10">
        <v>16156800</v>
      </c>
      <c r="N43" s="10"/>
      <c r="O43" s="10">
        <f t="shared" ref="O43:O74" si="4">M43+L43+K43</f>
        <v>19346400</v>
      </c>
      <c r="P43" s="10">
        <f t="shared" ref="P43:P74" si="5">O43+J43</f>
        <v>27033120</v>
      </c>
      <c r="Q43" s="9"/>
    </row>
    <row r="44" spans="1:17" s="38" customFormat="1" ht="33" customHeight="1">
      <c r="A44" s="75">
        <v>14</v>
      </c>
      <c r="B44" s="123" t="s">
        <v>43</v>
      </c>
      <c r="C44" s="69" t="s">
        <v>27</v>
      </c>
      <c r="D44" s="69"/>
      <c r="E44" s="77">
        <f>SUM(E45)</f>
        <v>212.7</v>
      </c>
      <c r="F44" s="124"/>
      <c r="G44" s="24">
        <v>11230560</v>
      </c>
      <c r="H44" s="61">
        <v>2127000</v>
      </c>
      <c r="I44" s="26">
        <v>0</v>
      </c>
      <c r="J44" s="7">
        <f t="shared" si="3"/>
        <v>13357560</v>
      </c>
      <c r="K44" s="7">
        <v>8100000</v>
      </c>
      <c r="L44" s="7">
        <v>850800</v>
      </c>
      <c r="M44" s="7">
        <v>28076400</v>
      </c>
      <c r="N44" s="7">
        <v>0</v>
      </c>
      <c r="O44" s="7">
        <f t="shared" si="4"/>
        <v>37027200</v>
      </c>
      <c r="P44" s="7">
        <f t="shared" si="5"/>
        <v>50384760</v>
      </c>
      <c r="Q44" s="26"/>
    </row>
    <row r="45" spans="1:17" s="38" customFormat="1" ht="33" customHeight="1">
      <c r="A45" s="72" t="s">
        <v>28</v>
      </c>
      <c r="B45" s="122" t="s">
        <v>43</v>
      </c>
      <c r="C45" s="69" t="s">
        <v>27</v>
      </c>
      <c r="D45" s="69"/>
      <c r="E45" s="19">
        <v>212.7</v>
      </c>
      <c r="F45" s="20" t="s">
        <v>29</v>
      </c>
      <c r="G45" s="24">
        <v>11230560</v>
      </c>
      <c r="H45" s="25">
        <v>2127000</v>
      </c>
      <c r="I45" s="26">
        <v>0</v>
      </c>
      <c r="J45" s="7">
        <f t="shared" si="3"/>
        <v>13357560</v>
      </c>
      <c r="K45" s="7">
        <v>8100000</v>
      </c>
      <c r="L45" s="7">
        <v>850800</v>
      </c>
      <c r="M45" s="7">
        <v>28076400</v>
      </c>
      <c r="N45" s="7"/>
      <c r="O45" s="7">
        <f t="shared" si="4"/>
        <v>37027200</v>
      </c>
      <c r="P45" s="7">
        <f t="shared" si="5"/>
        <v>50384760</v>
      </c>
      <c r="Q45" s="26"/>
    </row>
    <row r="46" spans="1:17" s="38" customFormat="1" ht="33" customHeight="1">
      <c r="A46" s="75">
        <v>15</v>
      </c>
      <c r="B46" s="123" t="s">
        <v>44</v>
      </c>
      <c r="C46" s="69" t="s">
        <v>27</v>
      </c>
      <c r="D46" s="69"/>
      <c r="E46" s="77">
        <f>SUM(E47:E48)</f>
        <v>517</v>
      </c>
      <c r="F46" s="124"/>
      <c r="G46" s="24">
        <v>27297600</v>
      </c>
      <c r="H46" s="61">
        <v>4012000</v>
      </c>
      <c r="I46" s="26">
        <v>0</v>
      </c>
      <c r="J46" s="7">
        <f t="shared" si="3"/>
        <v>31309600</v>
      </c>
      <c r="K46" s="7">
        <v>6750000</v>
      </c>
      <c r="L46" s="7">
        <v>2068000</v>
      </c>
      <c r="M46" s="7">
        <v>68244000</v>
      </c>
      <c r="N46" s="7">
        <v>0</v>
      </c>
      <c r="O46" s="7">
        <f t="shared" si="4"/>
        <v>77062000</v>
      </c>
      <c r="P46" s="7">
        <f t="shared" si="5"/>
        <v>108371600</v>
      </c>
      <c r="Q46" s="26"/>
    </row>
    <row r="47" spans="1:17" ht="33" customHeight="1">
      <c r="A47" s="72" t="s">
        <v>28</v>
      </c>
      <c r="B47" s="122" t="s">
        <v>44</v>
      </c>
      <c r="C47" s="74" t="s">
        <v>27</v>
      </c>
      <c r="D47" s="74"/>
      <c r="E47" s="19">
        <v>386</v>
      </c>
      <c r="F47" s="20" t="s">
        <v>30</v>
      </c>
      <c r="G47" s="21">
        <v>20380800</v>
      </c>
      <c r="H47" s="13">
        <v>2702000</v>
      </c>
      <c r="I47" s="9">
        <v>0</v>
      </c>
      <c r="J47" s="10">
        <f t="shared" si="3"/>
        <v>23082800</v>
      </c>
      <c r="K47" s="10">
        <v>6750000</v>
      </c>
      <c r="L47" s="10">
        <v>1544000</v>
      </c>
      <c r="M47" s="10">
        <v>50952000</v>
      </c>
      <c r="N47" s="10"/>
      <c r="O47" s="10">
        <f t="shared" si="4"/>
        <v>59246000</v>
      </c>
      <c r="P47" s="10">
        <f t="shared" si="5"/>
        <v>82328800</v>
      </c>
      <c r="Q47" s="9"/>
    </row>
    <row r="48" spans="1:17" s="38" customFormat="1" ht="33" customHeight="1">
      <c r="A48" s="72" t="s">
        <v>28</v>
      </c>
      <c r="B48" s="122" t="s">
        <v>44</v>
      </c>
      <c r="C48" s="69" t="s">
        <v>27</v>
      </c>
      <c r="D48" s="69"/>
      <c r="E48" s="19">
        <v>131</v>
      </c>
      <c r="F48" s="20" t="s">
        <v>29</v>
      </c>
      <c r="G48" s="24">
        <v>6916800</v>
      </c>
      <c r="H48" s="25">
        <v>1310000</v>
      </c>
      <c r="I48" s="26">
        <v>0</v>
      </c>
      <c r="J48" s="7">
        <f t="shared" si="3"/>
        <v>8226800</v>
      </c>
      <c r="K48" s="7">
        <v>0</v>
      </c>
      <c r="L48" s="7">
        <v>524000</v>
      </c>
      <c r="M48" s="7">
        <v>17292000</v>
      </c>
      <c r="N48" s="7"/>
      <c r="O48" s="7">
        <f t="shared" si="4"/>
        <v>17816000</v>
      </c>
      <c r="P48" s="7">
        <f t="shared" si="5"/>
        <v>26042800</v>
      </c>
      <c r="Q48" s="26"/>
    </row>
    <row r="49" spans="1:17" s="38" customFormat="1" ht="33" customHeight="1">
      <c r="A49" s="75">
        <v>16</v>
      </c>
      <c r="B49" s="123" t="s">
        <v>45</v>
      </c>
      <c r="C49" s="69" t="s">
        <v>27</v>
      </c>
      <c r="D49" s="69"/>
      <c r="E49" s="77">
        <f>SUM(E50:E51)</f>
        <v>999.8</v>
      </c>
      <c r="F49" s="124"/>
      <c r="G49" s="24">
        <v>52789440</v>
      </c>
      <c r="H49" s="61">
        <v>6998600</v>
      </c>
      <c r="I49" s="26">
        <v>0</v>
      </c>
      <c r="J49" s="7">
        <f t="shared" si="3"/>
        <v>59788040</v>
      </c>
      <c r="K49" s="7">
        <v>8100000</v>
      </c>
      <c r="L49" s="7">
        <v>3999200</v>
      </c>
      <c r="M49" s="7">
        <v>131973600</v>
      </c>
      <c r="N49" s="7">
        <v>0</v>
      </c>
      <c r="O49" s="7">
        <f t="shared" si="4"/>
        <v>144072800</v>
      </c>
      <c r="P49" s="7">
        <f t="shared" si="5"/>
        <v>203860840</v>
      </c>
      <c r="Q49" s="26"/>
    </row>
    <row r="50" spans="1:17" s="38" customFormat="1" ht="33" customHeight="1">
      <c r="A50" s="72" t="s">
        <v>28</v>
      </c>
      <c r="B50" s="122" t="s">
        <v>45</v>
      </c>
      <c r="C50" s="74" t="s">
        <v>27</v>
      </c>
      <c r="D50" s="74"/>
      <c r="E50" s="19">
        <v>730.8</v>
      </c>
      <c r="F50" s="20" t="s">
        <v>30</v>
      </c>
      <c r="G50" s="21">
        <v>38586240</v>
      </c>
      <c r="H50" s="22">
        <v>5115600</v>
      </c>
      <c r="I50" s="9">
        <v>0</v>
      </c>
      <c r="J50" s="10">
        <f t="shared" si="3"/>
        <v>43701840</v>
      </c>
      <c r="K50" s="10">
        <v>8100000</v>
      </c>
      <c r="L50" s="10">
        <v>2923200</v>
      </c>
      <c r="M50" s="10">
        <v>96465600</v>
      </c>
      <c r="N50" s="7"/>
      <c r="O50" s="7">
        <f t="shared" si="4"/>
        <v>107488800</v>
      </c>
      <c r="P50" s="7">
        <f t="shared" si="5"/>
        <v>151190640</v>
      </c>
      <c r="Q50" s="26"/>
    </row>
    <row r="51" spans="1:17" ht="33" customHeight="1">
      <c r="A51" s="72" t="s">
        <v>28</v>
      </c>
      <c r="B51" s="122" t="s">
        <v>45</v>
      </c>
      <c r="C51" s="74" t="s">
        <v>27</v>
      </c>
      <c r="D51" s="74"/>
      <c r="E51" s="19">
        <v>269</v>
      </c>
      <c r="F51" s="20" t="s">
        <v>30</v>
      </c>
      <c r="G51" s="21">
        <v>14203200</v>
      </c>
      <c r="H51" s="13">
        <v>1883000</v>
      </c>
      <c r="I51" s="9">
        <v>0</v>
      </c>
      <c r="J51" s="10">
        <f t="shared" si="3"/>
        <v>16086200</v>
      </c>
      <c r="K51" s="10">
        <v>0</v>
      </c>
      <c r="L51" s="10">
        <v>1076000</v>
      </c>
      <c r="M51" s="10">
        <v>35508000</v>
      </c>
      <c r="N51" s="10"/>
      <c r="O51" s="10">
        <f t="shared" si="4"/>
        <v>36584000</v>
      </c>
      <c r="P51" s="10">
        <f t="shared" si="5"/>
        <v>52670200</v>
      </c>
      <c r="Q51" s="9"/>
    </row>
    <row r="52" spans="1:17" s="38" customFormat="1" ht="33" customHeight="1">
      <c r="A52" s="75">
        <v>17</v>
      </c>
      <c r="B52" s="123" t="s">
        <v>46</v>
      </c>
      <c r="C52" s="69" t="s">
        <v>27</v>
      </c>
      <c r="D52" s="69"/>
      <c r="E52" s="77">
        <f>SUM(E53:E54)</f>
        <v>1000.9</v>
      </c>
      <c r="F52" s="124"/>
      <c r="G52" s="24">
        <v>52847520</v>
      </c>
      <c r="H52" s="61">
        <v>7006300</v>
      </c>
      <c r="I52" s="26">
        <v>0</v>
      </c>
      <c r="J52" s="7">
        <f t="shared" si="3"/>
        <v>59853820</v>
      </c>
      <c r="K52" s="7">
        <v>4050000</v>
      </c>
      <c r="L52" s="7">
        <v>4003600</v>
      </c>
      <c r="M52" s="7">
        <v>132118800</v>
      </c>
      <c r="N52" s="7">
        <v>0</v>
      </c>
      <c r="O52" s="7">
        <f t="shared" si="4"/>
        <v>140172400</v>
      </c>
      <c r="P52" s="7">
        <f t="shared" si="5"/>
        <v>200026220</v>
      </c>
      <c r="Q52" s="26"/>
    </row>
    <row r="53" spans="1:17" ht="33" customHeight="1">
      <c r="A53" s="72" t="s">
        <v>28</v>
      </c>
      <c r="B53" s="122" t="s">
        <v>46</v>
      </c>
      <c r="C53" s="74" t="s">
        <v>27</v>
      </c>
      <c r="D53" s="74"/>
      <c r="E53" s="19">
        <v>323.60000000000002</v>
      </c>
      <c r="F53" s="20" t="s">
        <v>30</v>
      </c>
      <c r="G53" s="21">
        <v>17086080</v>
      </c>
      <c r="H53" s="13">
        <v>2265200</v>
      </c>
      <c r="I53" s="9">
        <v>0</v>
      </c>
      <c r="J53" s="10">
        <f t="shared" si="3"/>
        <v>19351280</v>
      </c>
      <c r="K53" s="10">
        <v>4050000</v>
      </c>
      <c r="L53" s="10">
        <v>1294400</v>
      </c>
      <c r="M53" s="10">
        <v>42715200</v>
      </c>
      <c r="N53" s="10"/>
      <c r="O53" s="10">
        <f t="shared" si="4"/>
        <v>48059600</v>
      </c>
      <c r="P53" s="10">
        <f t="shared" si="5"/>
        <v>67410880</v>
      </c>
      <c r="Q53" s="9"/>
    </row>
    <row r="54" spans="1:17" s="38" customFormat="1" ht="33" customHeight="1">
      <c r="A54" s="72" t="s">
        <v>28</v>
      </c>
      <c r="B54" s="122" t="s">
        <v>46</v>
      </c>
      <c r="C54" s="74" t="s">
        <v>27</v>
      </c>
      <c r="D54" s="74"/>
      <c r="E54" s="19">
        <v>677.3</v>
      </c>
      <c r="F54" s="20" t="s">
        <v>30</v>
      </c>
      <c r="G54" s="21">
        <v>35761440</v>
      </c>
      <c r="H54" s="22">
        <v>4741100</v>
      </c>
      <c r="I54" s="9">
        <v>0</v>
      </c>
      <c r="J54" s="10">
        <f t="shared" si="3"/>
        <v>40502540</v>
      </c>
      <c r="K54" s="10">
        <v>0</v>
      </c>
      <c r="L54" s="10">
        <v>2709200</v>
      </c>
      <c r="M54" s="10">
        <v>89403600</v>
      </c>
      <c r="N54" s="7"/>
      <c r="O54" s="7">
        <f t="shared" si="4"/>
        <v>92112800</v>
      </c>
      <c r="P54" s="7">
        <f t="shared" si="5"/>
        <v>132615340</v>
      </c>
      <c r="Q54" s="26"/>
    </row>
    <row r="55" spans="1:17" s="38" customFormat="1" ht="33" customHeight="1">
      <c r="A55" s="75">
        <v>18</v>
      </c>
      <c r="B55" s="123" t="s">
        <v>47</v>
      </c>
      <c r="C55" s="69" t="s">
        <v>27</v>
      </c>
      <c r="D55" s="69"/>
      <c r="E55" s="77">
        <f>SUM(E56:E57)</f>
        <v>516.29999999999995</v>
      </c>
      <c r="F55" s="124"/>
      <c r="G55" s="24">
        <v>27260640</v>
      </c>
      <c r="H55" s="61">
        <v>4086300</v>
      </c>
      <c r="I55" s="26">
        <v>0</v>
      </c>
      <c r="J55" s="7">
        <f t="shared" si="3"/>
        <v>31346940</v>
      </c>
      <c r="K55" s="7">
        <v>1350000</v>
      </c>
      <c r="L55" s="7">
        <v>2065200</v>
      </c>
      <c r="M55" s="7">
        <v>68151600</v>
      </c>
      <c r="N55" s="7">
        <v>0</v>
      </c>
      <c r="O55" s="7">
        <f t="shared" si="4"/>
        <v>71566800</v>
      </c>
      <c r="P55" s="7">
        <f t="shared" si="5"/>
        <v>102913740</v>
      </c>
      <c r="Q55" s="26"/>
    </row>
    <row r="56" spans="1:17" s="38" customFormat="1" ht="33" customHeight="1">
      <c r="A56" s="72" t="s">
        <v>28</v>
      </c>
      <c r="B56" s="122" t="s">
        <v>47</v>
      </c>
      <c r="C56" s="74" t="s">
        <v>27</v>
      </c>
      <c r="D56" s="74"/>
      <c r="E56" s="19">
        <v>358.9</v>
      </c>
      <c r="F56" s="20" t="s">
        <v>30</v>
      </c>
      <c r="G56" s="21">
        <v>18949920</v>
      </c>
      <c r="H56" s="22">
        <v>2512300</v>
      </c>
      <c r="I56" s="9">
        <v>0</v>
      </c>
      <c r="J56" s="10">
        <f t="shared" si="3"/>
        <v>21462220</v>
      </c>
      <c r="K56" s="10">
        <v>1350000</v>
      </c>
      <c r="L56" s="10">
        <v>1435600</v>
      </c>
      <c r="M56" s="10">
        <v>47374800</v>
      </c>
      <c r="N56" s="7"/>
      <c r="O56" s="7">
        <f t="shared" si="4"/>
        <v>50160400</v>
      </c>
      <c r="P56" s="7">
        <f t="shared" si="5"/>
        <v>71622620</v>
      </c>
      <c r="Q56" s="26"/>
    </row>
    <row r="57" spans="1:17" ht="33" customHeight="1">
      <c r="A57" s="72" t="s">
        <v>28</v>
      </c>
      <c r="B57" s="122" t="s">
        <v>47</v>
      </c>
      <c r="C57" s="74" t="s">
        <v>27</v>
      </c>
      <c r="D57" s="74"/>
      <c r="E57" s="19">
        <v>157.4</v>
      </c>
      <c r="F57" s="20" t="s">
        <v>29</v>
      </c>
      <c r="G57" s="21">
        <v>8310720</v>
      </c>
      <c r="H57" s="13">
        <v>1574000</v>
      </c>
      <c r="I57" s="9">
        <v>0</v>
      </c>
      <c r="J57" s="10">
        <f t="shared" si="3"/>
        <v>9884720</v>
      </c>
      <c r="K57" s="10">
        <v>0</v>
      </c>
      <c r="L57" s="10">
        <v>629600</v>
      </c>
      <c r="M57" s="10">
        <v>20776800</v>
      </c>
      <c r="N57" s="10"/>
      <c r="O57" s="10">
        <f t="shared" si="4"/>
        <v>21406400</v>
      </c>
      <c r="P57" s="10">
        <f t="shared" si="5"/>
        <v>31291120</v>
      </c>
      <c r="Q57" s="9"/>
    </row>
    <row r="58" spans="1:17" s="38" customFormat="1" ht="33" customHeight="1">
      <c r="A58" s="75">
        <v>19</v>
      </c>
      <c r="B58" s="123" t="s">
        <v>48</v>
      </c>
      <c r="C58" s="69" t="s">
        <v>27</v>
      </c>
      <c r="D58" s="69"/>
      <c r="E58" s="77">
        <f>SUM(E59:E60)</f>
        <v>683.1</v>
      </c>
      <c r="F58" s="124"/>
      <c r="G58" s="24">
        <v>36067680</v>
      </c>
      <c r="H58" s="61">
        <v>5362500</v>
      </c>
      <c r="I58" s="26">
        <v>0</v>
      </c>
      <c r="J58" s="7">
        <f t="shared" si="3"/>
        <v>41430180</v>
      </c>
      <c r="K58" s="7">
        <v>4050000</v>
      </c>
      <c r="L58" s="7">
        <v>2732400</v>
      </c>
      <c r="M58" s="7">
        <v>90169200</v>
      </c>
      <c r="N58" s="7">
        <v>0</v>
      </c>
      <c r="O58" s="7">
        <f t="shared" si="4"/>
        <v>96951600</v>
      </c>
      <c r="P58" s="7">
        <f t="shared" si="5"/>
        <v>138381780</v>
      </c>
      <c r="Q58" s="26"/>
    </row>
    <row r="59" spans="1:17" s="38" customFormat="1" ht="33" customHeight="1">
      <c r="A59" s="72" t="s">
        <v>28</v>
      </c>
      <c r="B59" s="122" t="s">
        <v>48</v>
      </c>
      <c r="C59" s="74" t="s">
        <v>27</v>
      </c>
      <c r="D59" s="74"/>
      <c r="E59" s="19">
        <v>489.5</v>
      </c>
      <c r="F59" s="20" t="s">
        <v>30</v>
      </c>
      <c r="G59" s="21">
        <v>25845600</v>
      </c>
      <c r="H59" s="22">
        <v>3426500</v>
      </c>
      <c r="I59" s="9">
        <v>0</v>
      </c>
      <c r="J59" s="10">
        <f t="shared" si="3"/>
        <v>29272100</v>
      </c>
      <c r="K59" s="10">
        <v>4050000</v>
      </c>
      <c r="L59" s="10">
        <v>1958000</v>
      </c>
      <c r="M59" s="10">
        <v>64614000</v>
      </c>
      <c r="N59" s="7"/>
      <c r="O59" s="7">
        <f t="shared" si="4"/>
        <v>70622000</v>
      </c>
      <c r="P59" s="7">
        <f t="shared" si="5"/>
        <v>99894100</v>
      </c>
      <c r="Q59" s="26"/>
    </row>
    <row r="60" spans="1:17" ht="33" customHeight="1">
      <c r="A60" s="72" t="s">
        <v>28</v>
      </c>
      <c r="B60" s="122" t="s">
        <v>48</v>
      </c>
      <c r="C60" s="74" t="s">
        <v>27</v>
      </c>
      <c r="D60" s="74"/>
      <c r="E60" s="19">
        <v>193.6</v>
      </c>
      <c r="F60" s="20" t="s">
        <v>29</v>
      </c>
      <c r="G60" s="21">
        <v>10222080</v>
      </c>
      <c r="H60" s="13">
        <v>1936000</v>
      </c>
      <c r="I60" s="9">
        <v>0</v>
      </c>
      <c r="J60" s="10">
        <f t="shared" si="3"/>
        <v>12158080</v>
      </c>
      <c r="K60" s="10">
        <v>0</v>
      </c>
      <c r="L60" s="10">
        <v>774400</v>
      </c>
      <c r="M60" s="10">
        <v>25555200</v>
      </c>
      <c r="N60" s="10"/>
      <c r="O60" s="10">
        <f t="shared" si="4"/>
        <v>26329600</v>
      </c>
      <c r="P60" s="10">
        <f t="shared" si="5"/>
        <v>38487680</v>
      </c>
      <c r="Q60" s="9"/>
    </row>
    <row r="61" spans="1:17" s="38" customFormat="1" ht="33" customHeight="1">
      <c r="A61" s="75">
        <v>20</v>
      </c>
      <c r="B61" s="123" t="s">
        <v>49</v>
      </c>
      <c r="C61" s="69" t="s">
        <v>27</v>
      </c>
      <c r="D61" s="69"/>
      <c r="E61" s="77">
        <f>SUM(E62:E63)</f>
        <v>736.4</v>
      </c>
      <c r="F61" s="124"/>
      <c r="G61" s="24">
        <v>38881920</v>
      </c>
      <c r="H61" s="25">
        <v>5595800</v>
      </c>
      <c r="I61" s="26">
        <v>0</v>
      </c>
      <c r="J61" s="7">
        <f t="shared" si="3"/>
        <v>44477720</v>
      </c>
      <c r="K61" s="7">
        <v>1350000</v>
      </c>
      <c r="L61" s="7">
        <v>2945600</v>
      </c>
      <c r="M61" s="7">
        <v>97204800</v>
      </c>
      <c r="N61" s="7">
        <v>0</v>
      </c>
      <c r="O61" s="7">
        <f t="shared" si="4"/>
        <v>101500400</v>
      </c>
      <c r="P61" s="7">
        <f t="shared" si="5"/>
        <v>145978120</v>
      </c>
      <c r="Q61" s="26"/>
    </row>
    <row r="62" spans="1:17" ht="33" customHeight="1">
      <c r="A62" s="72" t="s">
        <v>28</v>
      </c>
      <c r="B62" s="122" t="s">
        <v>49</v>
      </c>
      <c r="C62" s="74" t="s">
        <v>27</v>
      </c>
      <c r="D62" s="74"/>
      <c r="E62" s="19">
        <v>147</v>
      </c>
      <c r="F62" s="20" t="s">
        <v>29</v>
      </c>
      <c r="G62" s="21">
        <v>7761600</v>
      </c>
      <c r="H62" s="13">
        <v>1470000</v>
      </c>
      <c r="I62" s="9">
        <v>0</v>
      </c>
      <c r="J62" s="10">
        <f t="shared" si="3"/>
        <v>9231600</v>
      </c>
      <c r="K62" s="10">
        <v>1350000</v>
      </c>
      <c r="L62" s="10">
        <v>588000</v>
      </c>
      <c r="M62" s="10">
        <v>19404000</v>
      </c>
      <c r="N62" s="10"/>
      <c r="O62" s="10">
        <f t="shared" si="4"/>
        <v>21342000</v>
      </c>
      <c r="P62" s="10">
        <f t="shared" si="5"/>
        <v>30573600</v>
      </c>
      <c r="Q62" s="9"/>
    </row>
    <row r="63" spans="1:17" ht="33" customHeight="1">
      <c r="A63" s="72" t="s">
        <v>28</v>
      </c>
      <c r="B63" s="122" t="s">
        <v>49</v>
      </c>
      <c r="C63" s="74" t="s">
        <v>27</v>
      </c>
      <c r="D63" s="74"/>
      <c r="E63" s="19">
        <v>589.4</v>
      </c>
      <c r="F63" s="20" t="s">
        <v>30</v>
      </c>
      <c r="G63" s="21">
        <v>31120320</v>
      </c>
      <c r="H63" s="13">
        <v>4125800</v>
      </c>
      <c r="I63" s="9">
        <v>0</v>
      </c>
      <c r="J63" s="10">
        <f t="shared" si="3"/>
        <v>35246120</v>
      </c>
      <c r="K63" s="10">
        <v>0</v>
      </c>
      <c r="L63" s="10">
        <v>2357600</v>
      </c>
      <c r="M63" s="10">
        <v>77800800</v>
      </c>
      <c r="N63" s="10"/>
      <c r="O63" s="10">
        <f t="shared" si="4"/>
        <v>80158400</v>
      </c>
      <c r="P63" s="10">
        <f t="shared" si="5"/>
        <v>115404520</v>
      </c>
      <c r="Q63" s="9"/>
    </row>
    <row r="64" spans="1:17" s="38" customFormat="1" ht="33" customHeight="1">
      <c r="A64" s="75">
        <v>21</v>
      </c>
      <c r="B64" s="123" t="s">
        <v>50</v>
      </c>
      <c r="C64" s="69" t="s">
        <v>27</v>
      </c>
      <c r="D64" s="69"/>
      <c r="E64" s="77">
        <f>SUM(E65)</f>
        <v>226.4</v>
      </c>
      <c r="F64" s="124"/>
      <c r="G64" s="24">
        <v>11953920</v>
      </c>
      <c r="H64" s="25">
        <v>2264000</v>
      </c>
      <c r="I64" s="26">
        <v>0</v>
      </c>
      <c r="J64" s="7">
        <f t="shared" si="3"/>
        <v>14217920</v>
      </c>
      <c r="K64" s="7">
        <v>1350000</v>
      </c>
      <c r="L64" s="7">
        <v>905600</v>
      </c>
      <c r="M64" s="7">
        <v>29884800</v>
      </c>
      <c r="N64" s="7">
        <v>0</v>
      </c>
      <c r="O64" s="7">
        <f t="shared" si="4"/>
        <v>32140400</v>
      </c>
      <c r="P64" s="7">
        <f t="shared" si="5"/>
        <v>46358320</v>
      </c>
      <c r="Q64" s="26"/>
    </row>
    <row r="65" spans="1:17" ht="33" customHeight="1">
      <c r="A65" s="72" t="s">
        <v>28</v>
      </c>
      <c r="B65" s="122" t="s">
        <v>50</v>
      </c>
      <c r="C65" s="74" t="s">
        <v>27</v>
      </c>
      <c r="D65" s="74"/>
      <c r="E65" s="19">
        <v>226.4</v>
      </c>
      <c r="F65" s="20" t="s">
        <v>29</v>
      </c>
      <c r="G65" s="21">
        <v>11953920</v>
      </c>
      <c r="H65" s="13">
        <v>2264000</v>
      </c>
      <c r="I65" s="9">
        <v>0</v>
      </c>
      <c r="J65" s="10">
        <f t="shared" si="3"/>
        <v>14217920</v>
      </c>
      <c r="K65" s="10">
        <v>1350000</v>
      </c>
      <c r="L65" s="10">
        <v>905600</v>
      </c>
      <c r="M65" s="10">
        <v>29884800</v>
      </c>
      <c r="N65" s="10"/>
      <c r="O65" s="10">
        <f t="shared" si="4"/>
        <v>32140400</v>
      </c>
      <c r="P65" s="10">
        <f t="shared" si="5"/>
        <v>46358320</v>
      </c>
      <c r="Q65" s="9"/>
    </row>
    <row r="66" spans="1:17" s="38" customFormat="1" ht="33" customHeight="1">
      <c r="A66" s="75">
        <v>22</v>
      </c>
      <c r="B66" s="123" t="s">
        <v>51</v>
      </c>
      <c r="C66" s="69" t="s">
        <v>27</v>
      </c>
      <c r="D66" s="69"/>
      <c r="E66" s="77">
        <f>SUM(E67:E69)</f>
        <v>448</v>
      </c>
      <c r="F66" s="124"/>
      <c r="G66" s="24">
        <v>23654400</v>
      </c>
      <c r="H66" s="61">
        <v>3530200</v>
      </c>
      <c r="I66" s="26">
        <v>0</v>
      </c>
      <c r="J66" s="7">
        <f t="shared" si="3"/>
        <v>27184600</v>
      </c>
      <c r="K66" s="7">
        <v>5400000</v>
      </c>
      <c r="L66" s="7">
        <v>1792000</v>
      </c>
      <c r="M66" s="7">
        <v>59136000</v>
      </c>
      <c r="N66" s="7">
        <v>0</v>
      </c>
      <c r="O66" s="7">
        <f t="shared" si="4"/>
        <v>66328000</v>
      </c>
      <c r="P66" s="7">
        <f t="shared" si="5"/>
        <v>93512600</v>
      </c>
      <c r="Q66" s="26"/>
    </row>
    <row r="67" spans="1:17" s="38" customFormat="1" ht="33" customHeight="1">
      <c r="A67" s="72" t="s">
        <v>28</v>
      </c>
      <c r="B67" s="122" t="s">
        <v>51</v>
      </c>
      <c r="C67" s="69" t="s">
        <v>27</v>
      </c>
      <c r="D67" s="69"/>
      <c r="E67" s="19">
        <v>131.4</v>
      </c>
      <c r="F67" s="20" t="s">
        <v>29</v>
      </c>
      <c r="G67" s="24">
        <v>6937920</v>
      </c>
      <c r="H67" s="25">
        <v>1314000</v>
      </c>
      <c r="I67" s="26">
        <v>0</v>
      </c>
      <c r="J67" s="7">
        <f t="shared" si="3"/>
        <v>8251920</v>
      </c>
      <c r="K67" s="7">
        <v>5400000</v>
      </c>
      <c r="L67" s="7">
        <v>525600</v>
      </c>
      <c r="M67" s="7">
        <v>17344800</v>
      </c>
      <c r="N67" s="7"/>
      <c r="O67" s="7">
        <f t="shared" si="4"/>
        <v>23270400</v>
      </c>
      <c r="P67" s="7">
        <f t="shared" si="5"/>
        <v>31522320</v>
      </c>
      <c r="Q67" s="26"/>
    </row>
    <row r="68" spans="1:17" ht="33" customHeight="1">
      <c r="A68" s="72" t="s">
        <v>28</v>
      </c>
      <c r="B68" s="122" t="s">
        <v>51</v>
      </c>
      <c r="C68" s="74" t="s">
        <v>27</v>
      </c>
      <c r="D68" s="74"/>
      <c r="E68" s="19">
        <v>240.1</v>
      </c>
      <c r="F68" s="20" t="s">
        <v>30</v>
      </c>
      <c r="G68" s="21">
        <v>12677280</v>
      </c>
      <c r="H68" s="13">
        <v>1680700</v>
      </c>
      <c r="I68" s="9">
        <v>0</v>
      </c>
      <c r="J68" s="10">
        <f t="shared" si="3"/>
        <v>14357980</v>
      </c>
      <c r="K68" s="10">
        <v>0</v>
      </c>
      <c r="L68" s="10">
        <v>960400</v>
      </c>
      <c r="M68" s="10">
        <v>31693200</v>
      </c>
      <c r="N68" s="10"/>
      <c r="O68" s="10">
        <f t="shared" si="4"/>
        <v>32653600</v>
      </c>
      <c r="P68" s="10">
        <f t="shared" si="5"/>
        <v>47011580</v>
      </c>
      <c r="Q68" s="9"/>
    </row>
    <row r="69" spans="1:17" ht="33" customHeight="1">
      <c r="A69" s="72" t="s">
        <v>28</v>
      </c>
      <c r="B69" s="122" t="s">
        <v>51</v>
      </c>
      <c r="C69" s="74" t="s">
        <v>27</v>
      </c>
      <c r="D69" s="74"/>
      <c r="E69" s="19">
        <v>76.5</v>
      </c>
      <c r="F69" s="20" t="s">
        <v>30</v>
      </c>
      <c r="G69" s="21">
        <v>4039200</v>
      </c>
      <c r="H69" s="13">
        <v>535500</v>
      </c>
      <c r="I69" s="9">
        <v>0</v>
      </c>
      <c r="J69" s="10">
        <f t="shared" si="3"/>
        <v>4574700</v>
      </c>
      <c r="K69" s="10">
        <v>0</v>
      </c>
      <c r="L69" s="10">
        <v>306000</v>
      </c>
      <c r="M69" s="10">
        <v>10098000</v>
      </c>
      <c r="N69" s="10"/>
      <c r="O69" s="10">
        <f t="shared" si="4"/>
        <v>10404000</v>
      </c>
      <c r="P69" s="10">
        <f t="shared" si="5"/>
        <v>14978700</v>
      </c>
      <c r="Q69" s="9"/>
    </row>
    <row r="70" spans="1:17" s="38" customFormat="1" ht="33" customHeight="1">
      <c r="A70" s="75">
        <v>23</v>
      </c>
      <c r="B70" s="123" t="s">
        <v>52</v>
      </c>
      <c r="C70" s="69" t="s">
        <v>27</v>
      </c>
      <c r="D70" s="69"/>
      <c r="E70" s="77">
        <f>SUM(E71:E72)</f>
        <v>626.70000000000005</v>
      </c>
      <c r="F70" s="124"/>
      <c r="G70" s="24">
        <v>33089760</v>
      </c>
      <c r="H70" s="25">
        <v>4386900</v>
      </c>
      <c r="I70" s="26">
        <v>0</v>
      </c>
      <c r="J70" s="7">
        <f t="shared" si="3"/>
        <v>37476660</v>
      </c>
      <c r="K70" s="7">
        <v>1350000</v>
      </c>
      <c r="L70" s="7">
        <v>2506800</v>
      </c>
      <c r="M70" s="7">
        <v>82724400</v>
      </c>
      <c r="N70" s="7">
        <v>0</v>
      </c>
      <c r="O70" s="7">
        <f t="shared" si="4"/>
        <v>86581200</v>
      </c>
      <c r="P70" s="7">
        <f t="shared" si="5"/>
        <v>124057860</v>
      </c>
      <c r="Q70" s="26"/>
    </row>
    <row r="71" spans="1:17" ht="33" customHeight="1">
      <c r="A71" s="72" t="s">
        <v>28</v>
      </c>
      <c r="B71" s="122" t="s">
        <v>52</v>
      </c>
      <c r="C71" s="74" t="s">
        <v>27</v>
      </c>
      <c r="D71" s="74"/>
      <c r="E71" s="19">
        <v>430.2</v>
      </c>
      <c r="F71" s="20" t="s">
        <v>30</v>
      </c>
      <c r="G71" s="21">
        <v>22714560</v>
      </c>
      <c r="H71" s="13">
        <v>3011400</v>
      </c>
      <c r="I71" s="9">
        <v>0</v>
      </c>
      <c r="J71" s="10">
        <f t="shared" si="3"/>
        <v>25725960</v>
      </c>
      <c r="K71" s="10">
        <v>1350000</v>
      </c>
      <c r="L71" s="10">
        <v>1720800</v>
      </c>
      <c r="M71" s="10">
        <v>56786400</v>
      </c>
      <c r="N71" s="10"/>
      <c r="O71" s="10">
        <f t="shared" si="4"/>
        <v>59857200</v>
      </c>
      <c r="P71" s="10">
        <f t="shared" si="5"/>
        <v>85583160</v>
      </c>
      <c r="Q71" s="9"/>
    </row>
    <row r="72" spans="1:17" ht="33" customHeight="1">
      <c r="A72" s="72" t="s">
        <v>28</v>
      </c>
      <c r="B72" s="122" t="s">
        <v>52</v>
      </c>
      <c r="C72" s="74" t="s">
        <v>27</v>
      </c>
      <c r="D72" s="74"/>
      <c r="E72" s="19">
        <v>196.5</v>
      </c>
      <c r="F72" s="20" t="s">
        <v>30</v>
      </c>
      <c r="G72" s="21">
        <v>10375200</v>
      </c>
      <c r="H72" s="13">
        <v>1375500</v>
      </c>
      <c r="I72" s="9">
        <v>0</v>
      </c>
      <c r="J72" s="10">
        <f t="shared" si="3"/>
        <v>11750700</v>
      </c>
      <c r="K72" s="10">
        <v>0</v>
      </c>
      <c r="L72" s="10">
        <v>786000</v>
      </c>
      <c r="M72" s="10">
        <v>25938000</v>
      </c>
      <c r="N72" s="10"/>
      <c r="O72" s="10">
        <f t="shared" si="4"/>
        <v>26724000</v>
      </c>
      <c r="P72" s="10">
        <f t="shared" si="5"/>
        <v>38474700</v>
      </c>
      <c r="Q72" s="9"/>
    </row>
    <row r="73" spans="1:17" s="38" customFormat="1" ht="33" customHeight="1">
      <c r="A73" s="75">
        <v>24</v>
      </c>
      <c r="B73" s="123" t="s">
        <v>53</v>
      </c>
      <c r="C73" s="69" t="s">
        <v>27</v>
      </c>
      <c r="D73" s="69"/>
      <c r="E73" s="77">
        <f>SUM(E74)</f>
        <v>628.5</v>
      </c>
      <c r="F73" s="124"/>
      <c r="G73" s="24">
        <v>33184800</v>
      </c>
      <c r="H73" s="25">
        <v>4399500</v>
      </c>
      <c r="I73" s="26">
        <v>0</v>
      </c>
      <c r="J73" s="7">
        <f t="shared" si="3"/>
        <v>37584300</v>
      </c>
      <c r="K73" s="7">
        <v>4050000</v>
      </c>
      <c r="L73" s="7">
        <v>2514000</v>
      </c>
      <c r="M73" s="7">
        <v>82962000</v>
      </c>
      <c r="N73" s="7">
        <v>0</v>
      </c>
      <c r="O73" s="7">
        <f t="shared" si="4"/>
        <v>89526000</v>
      </c>
      <c r="P73" s="7">
        <f t="shared" si="5"/>
        <v>127110300</v>
      </c>
      <c r="Q73" s="26"/>
    </row>
    <row r="74" spans="1:17" ht="33" customHeight="1">
      <c r="A74" s="72" t="s">
        <v>28</v>
      </c>
      <c r="B74" s="122" t="s">
        <v>53</v>
      </c>
      <c r="C74" s="74" t="s">
        <v>27</v>
      </c>
      <c r="D74" s="74"/>
      <c r="E74" s="19">
        <v>628.5</v>
      </c>
      <c r="F74" s="20" t="s">
        <v>30</v>
      </c>
      <c r="G74" s="21">
        <v>33184800</v>
      </c>
      <c r="H74" s="13">
        <v>4399500</v>
      </c>
      <c r="I74" s="9">
        <v>0</v>
      </c>
      <c r="J74" s="10">
        <f t="shared" si="3"/>
        <v>37584300</v>
      </c>
      <c r="K74" s="10">
        <v>4050000</v>
      </c>
      <c r="L74" s="10">
        <v>2514000</v>
      </c>
      <c r="M74" s="10">
        <v>82962000</v>
      </c>
      <c r="N74" s="10"/>
      <c r="O74" s="10">
        <f t="shared" si="4"/>
        <v>89526000</v>
      </c>
      <c r="P74" s="10">
        <f t="shared" si="5"/>
        <v>127110300</v>
      </c>
      <c r="Q74" s="9"/>
    </row>
    <row r="75" spans="1:17" s="38" customFormat="1" ht="33" customHeight="1">
      <c r="A75" s="75">
        <v>25</v>
      </c>
      <c r="B75" s="123" t="s">
        <v>54</v>
      </c>
      <c r="C75" s="69" t="s">
        <v>27</v>
      </c>
      <c r="D75" s="69"/>
      <c r="E75" s="77">
        <f>SUM(E76:E77)</f>
        <v>685.3</v>
      </c>
      <c r="F75" s="124"/>
      <c r="G75" s="24">
        <v>36183840</v>
      </c>
      <c r="H75" s="61">
        <v>4797100</v>
      </c>
      <c r="I75" s="26">
        <v>0</v>
      </c>
      <c r="J75" s="7">
        <f t="shared" ref="J75:J106" si="6">G75+H75</f>
        <v>40980940</v>
      </c>
      <c r="K75" s="7">
        <v>1350000</v>
      </c>
      <c r="L75" s="7">
        <v>2741200</v>
      </c>
      <c r="M75" s="7">
        <v>90459600</v>
      </c>
      <c r="N75" s="7">
        <v>0</v>
      </c>
      <c r="O75" s="7">
        <f t="shared" ref="O75:O106" si="7">M75+L75+K75</f>
        <v>94550800</v>
      </c>
      <c r="P75" s="7">
        <f t="shared" ref="P75:P106" si="8">O75+J75</f>
        <v>135531740</v>
      </c>
      <c r="Q75" s="26"/>
    </row>
    <row r="76" spans="1:17" s="38" customFormat="1" ht="33" customHeight="1">
      <c r="A76" s="72" t="s">
        <v>28</v>
      </c>
      <c r="B76" s="122" t="s">
        <v>54</v>
      </c>
      <c r="C76" s="74" t="s">
        <v>27</v>
      </c>
      <c r="D76" s="74"/>
      <c r="E76" s="19">
        <v>473.8</v>
      </c>
      <c r="F76" s="20" t="s">
        <v>30</v>
      </c>
      <c r="G76" s="21">
        <v>25016640</v>
      </c>
      <c r="H76" s="22">
        <v>3316600</v>
      </c>
      <c r="I76" s="9">
        <v>0</v>
      </c>
      <c r="J76" s="10">
        <f t="shared" si="6"/>
        <v>28333240</v>
      </c>
      <c r="K76" s="10">
        <v>1350000</v>
      </c>
      <c r="L76" s="10">
        <v>1895200</v>
      </c>
      <c r="M76" s="10">
        <v>62541600</v>
      </c>
      <c r="N76" s="7"/>
      <c r="O76" s="7">
        <f t="shared" si="7"/>
        <v>65786800</v>
      </c>
      <c r="P76" s="7">
        <f t="shared" si="8"/>
        <v>94120040</v>
      </c>
      <c r="Q76" s="26"/>
    </row>
    <row r="77" spans="1:17" ht="33" customHeight="1">
      <c r="A77" s="72" t="s">
        <v>28</v>
      </c>
      <c r="B77" s="122" t="s">
        <v>54</v>
      </c>
      <c r="C77" s="74" t="s">
        <v>27</v>
      </c>
      <c r="D77" s="74"/>
      <c r="E77" s="19">
        <v>211.5</v>
      </c>
      <c r="F77" s="20" t="s">
        <v>30</v>
      </c>
      <c r="G77" s="21">
        <v>11167200</v>
      </c>
      <c r="H77" s="13">
        <v>1480500</v>
      </c>
      <c r="I77" s="9">
        <v>0</v>
      </c>
      <c r="J77" s="10">
        <f t="shared" si="6"/>
        <v>12647700</v>
      </c>
      <c r="K77" s="10">
        <v>0</v>
      </c>
      <c r="L77" s="10">
        <v>846000</v>
      </c>
      <c r="M77" s="10">
        <v>27918000</v>
      </c>
      <c r="N77" s="10"/>
      <c r="O77" s="10">
        <f t="shared" si="7"/>
        <v>28764000</v>
      </c>
      <c r="P77" s="10">
        <f t="shared" si="8"/>
        <v>41411700</v>
      </c>
      <c r="Q77" s="9"/>
    </row>
    <row r="78" spans="1:17" s="38" customFormat="1" ht="33" customHeight="1">
      <c r="A78" s="75">
        <v>26</v>
      </c>
      <c r="B78" s="123" t="s">
        <v>55</v>
      </c>
      <c r="C78" s="69" t="s">
        <v>27</v>
      </c>
      <c r="D78" s="69"/>
      <c r="E78" s="77">
        <f>SUM(E79:E80)</f>
        <v>1209.4000000000001</v>
      </c>
      <c r="F78" s="124"/>
      <c r="G78" s="24">
        <v>63856320</v>
      </c>
      <c r="H78" s="25">
        <v>8465800</v>
      </c>
      <c r="I78" s="26">
        <v>0</v>
      </c>
      <c r="J78" s="7">
        <f t="shared" si="6"/>
        <v>72322120</v>
      </c>
      <c r="K78" s="7">
        <v>9450000</v>
      </c>
      <c r="L78" s="7">
        <v>4837600</v>
      </c>
      <c r="M78" s="7">
        <v>159640800</v>
      </c>
      <c r="N78" s="7">
        <v>0</v>
      </c>
      <c r="O78" s="7">
        <f t="shared" si="7"/>
        <v>173928400</v>
      </c>
      <c r="P78" s="7">
        <f t="shared" si="8"/>
        <v>246250520</v>
      </c>
      <c r="Q78" s="26"/>
    </row>
    <row r="79" spans="1:17" ht="33" customHeight="1">
      <c r="A79" s="72" t="s">
        <v>28</v>
      </c>
      <c r="B79" s="122" t="s">
        <v>55</v>
      </c>
      <c r="C79" s="74" t="s">
        <v>27</v>
      </c>
      <c r="D79" s="74"/>
      <c r="E79" s="19">
        <v>488.8</v>
      </c>
      <c r="F79" s="20" t="s">
        <v>30</v>
      </c>
      <c r="G79" s="21">
        <v>25808640</v>
      </c>
      <c r="H79" s="13">
        <v>3421600</v>
      </c>
      <c r="I79" s="9">
        <v>0</v>
      </c>
      <c r="J79" s="10">
        <f t="shared" si="6"/>
        <v>29230240</v>
      </c>
      <c r="K79" s="10">
        <v>9450000</v>
      </c>
      <c r="L79" s="10">
        <v>1955200</v>
      </c>
      <c r="M79" s="10">
        <v>64521600</v>
      </c>
      <c r="N79" s="10"/>
      <c r="O79" s="10">
        <f t="shared" si="7"/>
        <v>75926800</v>
      </c>
      <c r="P79" s="10">
        <f t="shared" si="8"/>
        <v>105157040</v>
      </c>
      <c r="Q79" s="9"/>
    </row>
    <row r="80" spans="1:17" ht="33" customHeight="1">
      <c r="A80" s="72" t="s">
        <v>28</v>
      </c>
      <c r="B80" s="122" t="s">
        <v>55</v>
      </c>
      <c r="C80" s="74" t="s">
        <v>27</v>
      </c>
      <c r="D80" s="74"/>
      <c r="E80" s="19">
        <v>720.6</v>
      </c>
      <c r="F80" s="20" t="s">
        <v>30</v>
      </c>
      <c r="G80" s="21">
        <v>38047680</v>
      </c>
      <c r="H80" s="13">
        <v>5044200</v>
      </c>
      <c r="I80" s="9">
        <v>0</v>
      </c>
      <c r="J80" s="10">
        <f t="shared" si="6"/>
        <v>43091880</v>
      </c>
      <c r="K80" s="10">
        <v>0</v>
      </c>
      <c r="L80" s="10">
        <v>2882400</v>
      </c>
      <c r="M80" s="10">
        <v>95119200</v>
      </c>
      <c r="N80" s="10"/>
      <c r="O80" s="10">
        <f t="shared" si="7"/>
        <v>98001600</v>
      </c>
      <c r="P80" s="10">
        <f t="shared" si="8"/>
        <v>141093480</v>
      </c>
      <c r="Q80" s="9"/>
    </row>
    <row r="81" spans="1:17" s="38" customFormat="1" ht="33" customHeight="1">
      <c r="A81" s="75">
        <v>27</v>
      </c>
      <c r="B81" s="123" t="s">
        <v>56</v>
      </c>
      <c r="C81" s="69" t="s">
        <v>27</v>
      </c>
      <c r="D81" s="69"/>
      <c r="E81" s="77">
        <f>SUM(E82)</f>
        <v>189.2</v>
      </c>
      <c r="F81" s="124"/>
      <c r="G81" s="24">
        <v>9989760</v>
      </c>
      <c r="H81" s="61">
        <v>1324400</v>
      </c>
      <c r="I81" s="26">
        <v>0</v>
      </c>
      <c r="J81" s="7">
        <f t="shared" si="6"/>
        <v>11314160</v>
      </c>
      <c r="K81" s="7">
        <v>5400000</v>
      </c>
      <c r="L81" s="7">
        <v>756800</v>
      </c>
      <c r="M81" s="7">
        <v>24974400</v>
      </c>
      <c r="N81" s="7">
        <v>0</v>
      </c>
      <c r="O81" s="7">
        <f t="shared" si="7"/>
        <v>31131200</v>
      </c>
      <c r="P81" s="7">
        <f t="shared" si="8"/>
        <v>42445360</v>
      </c>
      <c r="Q81" s="26"/>
    </row>
    <row r="82" spans="1:17" s="38" customFormat="1" ht="33" customHeight="1">
      <c r="A82" s="72" t="s">
        <v>28</v>
      </c>
      <c r="B82" s="122" t="s">
        <v>57</v>
      </c>
      <c r="C82" s="74" t="s">
        <v>27</v>
      </c>
      <c r="D82" s="74"/>
      <c r="E82" s="19">
        <v>189.2</v>
      </c>
      <c r="F82" s="20" t="s">
        <v>30</v>
      </c>
      <c r="G82" s="21">
        <v>9989760</v>
      </c>
      <c r="H82" s="22">
        <v>1324400</v>
      </c>
      <c r="I82" s="9">
        <v>0</v>
      </c>
      <c r="J82" s="10">
        <f t="shared" si="6"/>
        <v>11314160</v>
      </c>
      <c r="K82" s="10">
        <v>5400000</v>
      </c>
      <c r="L82" s="10">
        <v>756800</v>
      </c>
      <c r="M82" s="10">
        <v>24974400</v>
      </c>
      <c r="N82" s="7"/>
      <c r="O82" s="7">
        <f t="shared" si="7"/>
        <v>31131200</v>
      </c>
      <c r="P82" s="7">
        <f t="shared" si="8"/>
        <v>42445360</v>
      </c>
      <c r="Q82" s="26"/>
    </row>
    <row r="83" spans="1:17" s="38" customFormat="1" ht="33" customHeight="1">
      <c r="A83" s="75">
        <v>28</v>
      </c>
      <c r="B83" s="123" t="s">
        <v>58</v>
      </c>
      <c r="C83" s="69" t="s">
        <v>27</v>
      </c>
      <c r="D83" s="69"/>
      <c r="E83" s="77">
        <f>SUM(E84)</f>
        <v>311.39999999999998</v>
      </c>
      <c r="F83" s="124"/>
      <c r="G83" s="24">
        <v>16441920</v>
      </c>
      <c r="H83" s="61">
        <v>2179800</v>
      </c>
      <c r="I83" s="26">
        <v>0</v>
      </c>
      <c r="J83" s="7">
        <f t="shared" si="6"/>
        <v>18621720</v>
      </c>
      <c r="K83" s="7">
        <v>13500000</v>
      </c>
      <c r="L83" s="7">
        <v>1245600</v>
      </c>
      <c r="M83" s="7">
        <v>41104800</v>
      </c>
      <c r="N83" s="7">
        <v>0</v>
      </c>
      <c r="O83" s="7">
        <f t="shared" si="7"/>
        <v>55850400</v>
      </c>
      <c r="P83" s="7">
        <f t="shared" si="8"/>
        <v>74472120</v>
      </c>
      <c r="Q83" s="26"/>
    </row>
    <row r="84" spans="1:17" ht="33" customHeight="1">
      <c r="A84" s="72" t="s">
        <v>28</v>
      </c>
      <c r="B84" s="122" t="s">
        <v>58</v>
      </c>
      <c r="C84" s="74" t="s">
        <v>27</v>
      </c>
      <c r="D84" s="74"/>
      <c r="E84" s="19">
        <v>311.39999999999998</v>
      </c>
      <c r="F84" s="20" t="s">
        <v>30</v>
      </c>
      <c r="G84" s="21">
        <v>16441920</v>
      </c>
      <c r="H84" s="13">
        <v>2179800</v>
      </c>
      <c r="I84" s="9">
        <v>0</v>
      </c>
      <c r="J84" s="10">
        <f t="shared" si="6"/>
        <v>18621720</v>
      </c>
      <c r="K84" s="10">
        <v>13500000</v>
      </c>
      <c r="L84" s="10">
        <v>1245600</v>
      </c>
      <c r="M84" s="10">
        <v>41104800</v>
      </c>
      <c r="N84" s="10"/>
      <c r="O84" s="10">
        <f t="shared" si="7"/>
        <v>55850400</v>
      </c>
      <c r="P84" s="10">
        <f t="shared" si="8"/>
        <v>74472120</v>
      </c>
      <c r="Q84" s="9"/>
    </row>
    <row r="85" spans="1:17" s="38" customFormat="1" ht="33" customHeight="1">
      <c r="A85" s="75">
        <v>29</v>
      </c>
      <c r="B85" s="123" t="s">
        <v>59</v>
      </c>
      <c r="C85" s="69" t="s">
        <v>27</v>
      </c>
      <c r="D85" s="69"/>
      <c r="E85" s="77">
        <f>SUM(E86:E87)</f>
        <v>703.5</v>
      </c>
      <c r="F85" s="124"/>
      <c r="G85" s="24">
        <v>37144800</v>
      </c>
      <c r="H85" s="25">
        <v>4924500</v>
      </c>
      <c r="I85" s="26">
        <v>0</v>
      </c>
      <c r="J85" s="7">
        <f t="shared" si="6"/>
        <v>42069300</v>
      </c>
      <c r="K85" s="7">
        <v>2700000</v>
      </c>
      <c r="L85" s="7">
        <v>2814000</v>
      </c>
      <c r="M85" s="7">
        <v>92862000</v>
      </c>
      <c r="N85" s="7">
        <v>0</v>
      </c>
      <c r="O85" s="7">
        <f t="shared" si="7"/>
        <v>98376000</v>
      </c>
      <c r="P85" s="7">
        <f t="shared" si="8"/>
        <v>140445300</v>
      </c>
      <c r="Q85" s="26"/>
    </row>
    <row r="86" spans="1:17" ht="33" customHeight="1">
      <c r="A86" s="72" t="s">
        <v>28</v>
      </c>
      <c r="B86" s="122" t="s">
        <v>59</v>
      </c>
      <c r="C86" s="74" t="s">
        <v>27</v>
      </c>
      <c r="D86" s="74"/>
      <c r="E86" s="19">
        <v>523</v>
      </c>
      <c r="F86" s="20" t="s">
        <v>30</v>
      </c>
      <c r="G86" s="21">
        <v>27614400</v>
      </c>
      <c r="H86" s="13">
        <v>3661000</v>
      </c>
      <c r="I86" s="9">
        <v>0</v>
      </c>
      <c r="J86" s="10">
        <f t="shared" si="6"/>
        <v>31275400</v>
      </c>
      <c r="K86" s="10">
        <v>2700000</v>
      </c>
      <c r="L86" s="10">
        <v>2092000</v>
      </c>
      <c r="M86" s="10">
        <v>69036000</v>
      </c>
      <c r="N86" s="10"/>
      <c r="O86" s="10">
        <f t="shared" si="7"/>
        <v>73828000</v>
      </c>
      <c r="P86" s="10">
        <f t="shared" si="8"/>
        <v>105103400</v>
      </c>
      <c r="Q86" s="9"/>
    </row>
    <row r="87" spans="1:17" s="38" customFormat="1" ht="33" customHeight="1">
      <c r="A87" s="72" t="s">
        <v>28</v>
      </c>
      <c r="B87" s="122" t="s">
        <v>59</v>
      </c>
      <c r="C87" s="74" t="s">
        <v>27</v>
      </c>
      <c r="D87" s="74"/>
      <c r="E87" s="19">
        <v>180.5</v>
      </c>
      <c r="F87" s="20" t="s">
        <v>30</v>
      </c>
      <c r="G87" s="21">
        <v>9530400</v>
      </c>
      <c r="H87" s="22">
        <v>1263500</v>
      </c>
      <c r="I87" s="9">
        <v>0</v>
      </c>
      <c r="J87" s="10">
        <f t="shared" si="6"/>
        <v>10793900</v>
      </c>
      <c r="K87" s="10">
        <v>0</v>
      </c>
      <c r="L87" s="10">
        <v>722000</v>
      </c>
      <c r="M87" s="10">
        <v>23826000</v>
      </c>
      <c r="N87" s="7"/>
      <c r="O87" s="7">
        <f t="shared" si="7"/>
        <v>24548000</v>
      </c>
      <c r="P87" s="7">
        <f t="shared" si="8"/>
        <v>35341900</v>
      </c>
      <c r="Q87" s="26"/>
    </row>
    <row r="88" spans="1:17" s="38" customFormat="1" ht="33" customHeight="1">
      <c r="A88" s="75">
        <v>30</v>
      </c>
      <c r="B88" s="123" t="s">
        <v>60</v>
      </c>
      <c r="C88" s="69" t="s">
        <v>27</v>
      </c>
      <c r="D88" s="69"/>
      <c r="E88" s="77">
        <f>SUM(E89)</f>
        <v>138.80000000000001</v>
      </c>
      <c r="F88" s="124"/>
      <c r="G88" s="24">
        <v>7328640</v>
      </c>
      <c r="H88" s="61">
        <v>971600</v>
      </c>
      <c r="I88" s="26">
        <v>0</v>
      </c>
      <c r="J88" s="7">
        <f t="shared" si="6"/>
        <v>8300240</v>
      </c>
      <c r="K88" s="7">
        <v>4050000</v>
      </c>
      <c r="L88" s="7">
        <v>555200</v>
      </c>
      <c r="M88" s="7">
        <v>18321600</v>
      </c>
      <c r="N88" s="7">
        <v>0</v>
      </c>
      <c r="O88" s="7">
        <f t="shared" si="7"/>
        <v>22926800</v>
      </c>
      <c r="P88" s="7">
        <f t="shared" si="8"/>
        <v>31227040</v>
      </c>
      <c r="Q88" s="26"/>
    </row>
    <row r="89" spans="1:17" ht="33" customHeight="1">
      <c r="A89" s="72" t="s">
        <v>28</v>
      </c>
      <c r="B89" s="122" t="s">
        <v>60</v>
      </c>
      <c r="C89" s="74" t="s">
        <v>27</v>
      </c>
      <c r="D89" s="74"/>
      <c r="E89" s="19">
        <v>138.80000000000001</v>
      </c>
      <c r="F89" s="20" t="s">
        <v>30</v>
      </c>
      <c r="G89" s="21">
        <v>7328640</v>
      </c>
      <c r="H89" s="13">
        <v>971600</v>
      </c>
      <c r="I89" s="9">
        <v>0</v>
      </c>
      <c r="J89" s="10">
        <f t="shared" si="6"/>
        <v>8300240</v>
      </c>
      <c r="K89" s="10">
        <v>4050000</v>
      </c>
      <c r="L89" s="10">
        <v>555200</v>
      </c>
      <c r="M89" s="10">
        <v>18321600</v>
      </c>
      <c r="N89" s="10"/>
      <c r="O89" s="10">
        <f t="shared" si="7"/>
        <v>22926800</v>
      </c>
      <c r="P89" s="10">
        <f t="shared" si="8"/>
        <v>31227040</v>
      </c>
      <c r="Q89" s="9"/>
    </row>
    <row r="90" spans="1:17" s="38" customFormat="1" ht="33" customHeight="1">
      <c r="A90" s="75">
        <v>31</v>
      </c>
      <c r="B90" s="123" t="s">
        <v>61</v>
      </c>
      <c r="C90" s="69" t="s">
        <v>27</v>
      </c>
      <c r="D90" s="69"/>
      <c r="E90" s="77">
        <f>SUM(E91:E92)</f>
        <v>701.4</v>
      </c>
      <c r="F90" s="124"/>
      <c r="G90" s="24">
        <v>37033920</v>
      </c>
      <c r="H90" s="25">
        <v>5504400</v>
      </c>
      <c r="I90" s="26">
        <v>0</v>
      </c>
      <c r="J90" s="7">
        <f t="shared" si="6"/>
        <v>42538320</v>
      </c>
      <c r="K90" s="7">
        <v>1350000</v>
      </c>
      <c r="L90" s="7">
        <v>2805600</v>
      </c>
      <c r="M90" s="7">
        <v>92584800</v>
      </c>
      <c r="N90" s="7">
        <v>0</v>
      </c>
      <c r="O90" s="7">
        <f t="shared" si="7"/>
        <v>96740400</v>
      </c>
      <c r="P90" s="7">
        <f t="shared" si="8"/>
        <v>139278720</v>
      </c>
      <c r="Q90" s="26"/>
    </row>
    <row r="91" spans="1:17" ht="33" customHeight="1">
      <c r="A91" s="72" t="s">
        <v>28</v>
      </c>
      <c r="B91" s="122" t="s">
        <v>61</v>
      </c>
      <c r="C91" s="74" t="s">
        <v>27</v>
      </c>
      <c r="D91" s="74"/>
      <c r="E91" s="19">
        <v>503.2</v>
      </c>
      <c r="F91" s="20" t="s">
        <v>30</v>
      </c>
      <c r="G91" s="21">
        <v>26568960</v>
      </c>
      <c r="H91" s="13">
        <v>3522400</v>
      </c>
      <c r="I91" s="9">
        <v>0</v>
      </c>
      <c r="J91" s="10">
        <f t="shared" si="6"/>
        <v>30091360</v>
      </c>
      <c r="K91" s="10">
        <v>1350000</v>
      </c>
      <c r="L91" s="10">
        <v>2012800</v>
      </c>
      <c r="M91" s="10">
        <v>66422400</v>
      </c>
      <c r="N91" s="10"/>
      <c r="O91" s="10">
        <f t="shared" si="7"/>
        <v>69785200</v>
      </c>
      <c r="P91" s="10">
        <f t="shared" si="8"/>
        <v>99876560</v>
      </c>
      <c r="Q91" s="9"/>
    </row>
    <row r="92" spans="1:17" ht="33" customHeight="1">
      <c r="A92" s="72" t="s">
        <v>28</v>
      </c>
      <c r="B92" s="122" t="s">
        <v>61</v>
      </c>
      <c r="C92" s="74" t="s">
        <v>27</v>
      </c>
      <c r="D92" s="74"/>
      <c r="E92" s="19">
        <v>198.2</v>
      </c>
      <c r="F92" s="20" t="s">
        <v>29</v>
      </c>
      <c r="G92" s="21">
        <v>10464960</v>
      </c>
      <c r="H92" s="13">
        <v>1982000</v>
      </c>
      <c r="I92" s="9">
        <v>0</v>
      </c>
      <c r="J92" s="10">
        <f t="shared" si="6"/>
        <v>12446960</v>
      </c>
      <c r="K92" s="10">
        <v>0</v>
      </c>
      <c r="L92" s="10">
        <v>792800</v>
      </c>
      <c r="M92" s="10">
        <v>26162400</v>
      </c>
      <c r="N92" s="10"/>
      <c r="O92" s="10">
        <f t="shared" si="7"/>
        <v>26955200</v>
      </c>
      <c r="P92" s="10">
        <f t="shared" si="8"/>
        <v>39402160</v>
      </c>
      <c r="Q92" s="9"/>
    </row>
    <row r="93" spans="1:17" s="38" customFormat="1" ht="33" customHeight="1">
      <c r="A93" s="75">
        <v>32</v>
      </c>
      <c r="B93" s="123" t="s">
        <v>62</v>
      </c>
      <c r="C93" s="69" t="s">
        <v>27</v>
      </c>
      <c r="D93" s="69"/>
      <c r="E93" s="77">
        <f>SUM(E94:E96)</f>
        <v>1052.2</v>
      </c>
      <c r="F93" s="124"/>
      <c r="G93" s="24">
        <v>55556160</v>
      </c>
      <c r="H93" s="25">
        <v>7365400</v>
      </c>
      <c r="I93" s="26">
        <v>0</v>
      </c>
      <c r="J93" s="7">
        <f t="shared" si="6"/>
        <v>62921560</v>
      </c>
      <c r="K93" s="7">
        <v>5400000</v>
      </c>
      <c r="L93" s="7">
        <v>4208800</v>
      </c>
      <c r="M93" s="7">
        <v>138890400</v>
      </c>
      <c r="N93" s="7">
        <v>0</v>
      </c>
      <c r="O93" s="7">
        <f t="shared" si="7"/>
        <v>148499200</v>
      </c>
      <c r="P93" s="7">
        <f t="shared" si="8"/>
        <v>211420760</v>
      </c>
      <c r="Q93" s="26"/>
    </row>
    <row r="94" spans="1:17" ht="33" customHeight="1">
      <c r="A94" s="72" t="s">
        <v>28</v>
      </c>
      <c r="B94" s="122" t="s">
        <v>62</v>
      </c>
      <c r="C94" s="74" t="s">
        <v>27</v>
      </c>
      <c r="D94" s="74"/>
      <c r="E94" s="19">
        <v>525.9</v>
      </c>
      <c r="F94" s="20" t="s">
        <v>30</v>
      </c>
      <c r="G94" s="21">
        <v>27767520</v>
      </c>
      <c r="H94" s="13">
        <v>3681300</v>
      </c>
      <c r="I94" s="9">
        <v>0</v>
      </c>
      <c r="J94" s="10">
        <f t="shared" si="6"/>
        <v>31448820</v>
      </c>
      <c r="K94" s="10">
        <v>5400000</v>
      </c>
      <c r="L94" s="10">
        <v>2103600</v>
      </c>
      <c r="M94" s="10">
        <v>69418800</v>
      </c>
      <c r="N94" s="10"/>
      <c r="O94" s="10">
        <f t="shared" si="7"/>
        <v>76922400</v>
      </c>
      <c r="P94" s="10">
        <f t="shared" si="8"/>
        <v>108371220</v>
      </c>
      <c r="Q94" s="9"/>
    </row>
    <row r="95" spans="1:17" s="38" customFormat="1" ht="33" customHeight="1">
      <c r="A95" s="72" t="s">
        <v>28</v>
      </c>
      <c r="B95" s="122" t="s">
        <v>62</v>
      </c>
      <c r="C95" s="74" t="s">
        <v>27</v>
      </c>
      <c r="D95" s="74"/>
      <c r="E95" s="19">
        <v>232.5</v>
      </c>
      <c r="F95" s="20" t="s">
        <v>30</v>
      </c>
      <c r="G95" s="21">
        <v>12276000</v>
      </c>
      <c r="H95" s="22">
        <v>1627500</v>
      </c>
      <c r="I95" s="9">
        <v>0</v>
      </c>
      <c r="J95" s="10">
        <f t="shared" si="6"/>
        <v>13903500</v>
      </c>
      <c r="K95" s="10">
        <v>0</v>
      </c>
      <c r="L95" s="10">
        <v>930000</v>
      </c>
      <c r="M95" s="10">
        <v>30690000</v>
      </c>
      <c r="N95" s="7"/>
      <c r="O95" s="7">
        <f t="shared" si="7"/>
        <v>31620000</v>
      </c>
      <c r="P95" s="7">
        <f t="shared" si="8"/>
        <v>45523500</v>
      </c>
      <c r="Q95" s="26"/>
    </row>
    <row r="96" spans="1:17" ht="33" customHeight="1">
      <c r="A96" s="72" t="s">
        <v>28</v>
      </c>
      <c r="B96" s="122" t="s">
        <v>62</v>
      </c>
      <c r="C96" s="74" t="s">
        <v>27</v>
      </c>
      <c r="D96" s="74"/>
      <c r="E96" s="19">
        <v>293.8</v>
      </c>
      <c r="F96" s="20" t="s">
        <v>30</v>
      </c>
      <c r="G96" s="21">
        <v>15512640</v>
      </c>
      <c r="H96" s="13">
        <v>2056600</v>
      </c>
      <c r="I96" s="9">
        <v>0</v>
      </c>
      <c r="J96" s="10">
        <f t="shared" si="6"/>
        <v>17569240</v>
      </c>
      <c r="K96" s="10">
        <v>0</v>
      </c>
      <c r="L96" s="10">
        <v>1175200</v>
      </c>
      <c r="M96" s="10">
        <v>38781600</v>
      </c>
      <c r="N96" s="10"/>
      <c r="O96" s="10">
        <f t="shared" si="7"/>
        <v>39956800</v>
      </c>
      <c r="P96" s="10">
        <f t="shared" si="8"/>
        <v>57526040</v>
      </c>
      <c r="Q96" s="9"/>
    </row>
    <row r="97" spans="1:17" s="38" customFormat="1" ht="33" customHeight="1">
      <c r="A97" s="75">
        <v>33</v>
      </c>
      <c r="B97" s="123" t="s">
        <v>63</v>
      </c>
      <c r="C97" s="69" t="s">
        <v>27</v>
      </c>
      <c r="D97" s="69"/>
      <c r="E97" s="77">
        <f>SUM(E98:E100)</f>
        <v>960.2</v>
      </c>
      <c r="F97" s="124"/>
      <c r="G97" s="24">
        <v>50698560</v>
      </c>
      <c r="H97" s="25">
        <v>6721400</v>
      </c>
      <c r="I97" s="26">
        <v>0</v>
      </c>
      <c r="J97" s="7">
        <f t="shared" si="6"/>
        <v>57419960</v>
      </c>
      <c r="K97" s="7">
        <v>1350000</v>
      </c>
      <c r="L97" s="7">
        <v>3840800</v>
      </c>
      <c r="M97" s="7">
        <v>126746400</v>
      </c>
      <c r="N97" s="7">
        <v>0</v>
      </c>
      <c r="O97" s="7">
        <f t="shared" si="7"/>
        <v>131937200</v>
      </c>
      <c r="P97" s="7">
        <f t="shared" si="8"/>
        <v>189357160</v>
      </c>
      <c r="Q97" s="26"/>
    </row>
    <row r="98" spans="1:17" ht="33" customHeight="1">
      <c r="A98" s="72" t="s">
        <v>28</v>
      </c>
      <c r="B98" s="122" t="s">
        <v>63</v>
      </c>
      <c r="C98" s="74" t="s">
        <v>27</v>
      </c>
      <c r="D98" s="74"/>
      <c r="E98" s="19">
        <v>384.1</v>
      </c>
      <c r="F98" s="20" t="s">
        <v>30</v>
      </c>
      <c r="G98" s="21">
        <v>20280480</v>
      </c>
      <c r="H98" s="13">
        <v>2688700</v>
      </c>
      <c r="I98" s="9">
        <v>0</v>
      </c>
      <c r="J98" s="10">
        <f t="shared" si="6"/>
        <v>22969180</v>
      </c>
      <c r="K98" s="10">
        <v>1350000</v>
      </c>
      <c r="L98" s="10">
        <v>1536400</v>
      </c>
      <c r="M98" s="10">
        <v>50701200</v>
      </c>
      <c r="N98" s="10"/>
      <c r="O98" s="10">
        <f t="shared" si="7"/>
        <v>53587600</v>
      </c>
      <c r="P98" s="10">
        <f t="shared" si="8"/>
        <v>76556780</v>
      </c>
      <c r="Q98" s="9"/>
    </row>
    <row r="99" spans="1:17" ht="33" customHeight="1">
      <c r="A99" s="72" t="s">
        <v>28</v>
      </c>
      <c r="B99" s="122" t="s">
        <v>63</v>
      </c>
      <c r="C99" s="74" t="s">
        <v>27</v>
      </c>
      <c r="D99" s="74"/>
      <c r="E99" s="19">
        <v>238.3</v>
      </c>
      <c r="F99" s="20" t="s">
        <v>30</v>
      </c>
      <c r="G99" s="21">
        <v>12582240</v>
      </c>
      <c r="H99" s="13">
        <v>1668100</v>
      </c>
      <c r="I99" s="9">
        <v>0</v>
      </c>
      <c r="J99" s="10">
        <f t="shared" si="6"/>
        <v>14250340</v>
      </c>
      <c r="K99" s="10">
        <v>0</v>
      </c>
      <c r="L99" s="10">
        <v>953200</v>
      </c>
      <c r="M99" s="10">
        <v>31455600</v>
      </c>
      <c r="N99" s="10"/>
      <c r="O99" s="10">
        <f t="shared" si="7"/>
        <v>32408800</v>
      </c>
      <c r="P99" s="10">
        <f t="shared" si="8"/>
        <v>46659140</v>
      </c>
      <c r="Q99" s="9"/>
    </row>
    <row r="100" spans="1:17" s="38" customFormat="1" ht="33" customHeight="1">
      <c r="A100" s="72" t="s">
        <v>28</v>
      </c>
      <c r="B100" s="122" t="s">
        <v>63</v>
      </c>
      <c r="C100" s="74" t="s">
        <v>27</v>
      </c>
      <c r="D100" s="74"/>
      <c r="E100" s="19">
        <v>337.8</v>
      </c>
      <c r="F100" s="20" t="s">
        <v>30</v>
      </c>
      <c r="G100" s="21">
        <v>17835840</v>
      </c>
      <c r="H100" s="22">
        <v>2364600</v>
      </c>
      <c r="I100" s="9">
        <v>0</v>
      </c>
      <c r="J100" s="10">
        <f t="shared" si="6"/>
        <v>20200440</v>
      </c>
      <c r="K100" s="10">
        <v>0</v>
      </c>
      <c r="L100" s="10">
        <v>1351200</v>
      </c>
      <c r="M100" s="10">
        <v>44589600</v>
      </c>
      <c r="N100" s="7"/>
      <c r="O100" s="7">
        <f t="shared" si="7"/>
        <v>45940800</v>
      </c>
      <c r="P100" s="7">
        <f t="shared" si="8"/>
        <v>66141240</v>
      </c>
      <c r="Q100" s="26"/>
    </row>
    <row r="101" spans="1:17" s="38" customFormat="1" ht="33" customHeight="1">
      <c r="A101" s="75">
        <v>34</v>
      </c>
      <c r="B101" s="123" t="s">
        <v>64</v>
      </c>
      <c r="C101" s="69" t="s">
        <v>27</v>
      </c>
      <c r="D101" s="69"/>
      <c r="E101" s="77">
        <f>SUM(E102:E103)</f>
        <v>467.29999999999995</v>
      </c>
      <c r="F101" s="124"/>
      <c r="G101" s="24">
        <v>24673440</v>
      </c>
      <c r="H101" s="61">
        <v>3712400</v>
      </c>
      <c r="I101" s="26">
        <v>0</v>
      </c>
      <c r="J101" s="7">
        <f t="shared" si="6"/>
        <v>28385840</v>
      </c>
      <c r="K101" s="7">
        <v>13500000</v>
      </c>
      <c r="L101" s="7">
        <v>1869200</v>
      </c>
      <c r="M101" s="7">
        <v>61683600</v>
      </c>
      <c r="N101" s="7">
        <v>0</v>
      </c>
      <c r="O101" s="7">
        <f t="shared" si="7"/>
        <v>77052800</v>
      </c>
      <c r="P101" s="7">
        <f t="shared" si="8"/>
        <v>105438640</v>
      </c>
      <c r="Q101" s="26"/>
    </row>
    <row r="102" spans="1:17" s="38" customFormat="1" ht="33" customHeight="1">
      <c r="A102" s="75"/>
      <c r="B102" s="122" t="s">
        <v>64</v>
      </c>
      <c r="C102" s="69" t="s">
        <v>27</v>
      </c>
      <c r="D102" s="69"/>
      <c r="E102" s="23">
        <v>147.1</v>
      </c>
      <c r="F102" s="20" t="s">
        <v>29</v>
      </c>
      <c r="G102" s="24">
        <v>7766880</v>
      </c>
      <c r="H102" s="25">
        <v>1471000</v>
      </c>
      <c r="I102" s="26">
        <v>0</v>
      </c>
      <c r="J102" s="7">
        <f t="shared" si="6"/>
        <v>9237880</v>
      </c>
      <c r="K102" s="7">
        <v>13500000</v>
      </c>
      <c r="L102" s="7">
        <v>588400</v>
      </c>
      <c r="M102" s="7">
        <v>19417200</v>
      </c>
      <c r="N102" s="7"/>
      <c r="O102" s="7">
        <f t="shared" si="7"/>
        <v>33505600</v>
      </c>
      <c r="P102" s="7">
        <f t="shared" si="8"/>
        <v>42743480</v>
      </c>
      <c r="Q102" s="26"/>
    </row>
    <row r="103" spans="1:17" ht="33" customHeight="1">
      <c r="A103" s="72" t="s">
        <v>28</v>
      </c>
      <c r="B103" s="122" t="s">
        <v>64</v>
      </c>
      <c r="C103" s="74" t="s">
        <v>27</v>
      </c>
      <c r="D103" s="74"/>
      <c r="E103" s="19">
        <v>320.2</v>
      </c>
      <c r="F103" s="20" t="s">
        <v>30</v>
      </c>
      <c r="G103" s="21">
        <v>16906560</v>
      </c>
      <c r="H103" s="13">
        <v>2241400</v>
      </c>
      <c r="I103" s="9">
        <v>0</v>
      </c>
      <c r="J103" s="10">
        <f t="shared" si="6"/>
        <v>19147960</v>
      </c>
      <c r="K103" s="10">
        <v>0</v>
      </c>
      <c r="L103" s="10">
        <v>1280800</v>
      </c>
      <c r="M103" s="10">
        <v>42266400</v>
      </c>
      <c r="N103" s="10"/>
      <c r="O103" s="10">
        <f t="shared" si="7"/>
        <v>43547200</v>
      </c>
      <c r="P103" s="10">
        <f t="shared" si="8"/>
        <v>62695160</v>
      </c>
      <c r="Q103" s="9"/>
    </row>
    <row r="104" spans="1:17" s="38" customFormat="1" ht="33" customHeight="1">
      <c r="A104" s="75">
        <v>35</v>
      </c>
      <c r="B104" s="123" t="s">
        <v>65</v>
      </c>
      <c r="C104" s="69" t="s">
        <v>27</v>
      </c>
      <c r="D104" s="69"/>
      <c r="E104" s="77">
        <f>SUM(E105:E107)</f>
        <v>754.5</v>
      </c>
      <c r="F104" s="124"/>
      <c r="G104" s="24">
        <v>39837600</v>
      </c>
      <c r="H104" s="61">
        <v>5281500</v>
      </c>
      <c r="I104" s="26">
        <v>0</v>
      </c>
      <c r="J104" s="7">
        <f t="shared" si="6"/>
        <v>45119100</v>
      </c>
      <c r="K104" s="7">
        <v>4050000</v>
      </c>
      <c r="L104" s="7">
        <v>3018000</v>
      </c>
      <c r="M104" s="7">
        <v>99594000</v>
      </c>
      <c r="N104" s="7">
        <v>0</v>
      </c>
      <c r="O104" s="7">
        <f t="shared" si="7"/>
        <v>106662000</v>
      </c>
      <c r="P104" s="7">
        <f t="shared" si="8"/>
        <v>151781100</v>
      </c>
      <c r="Q104" s="26"/>
    </row>
    <row r="105" spans="1:17" s="38" customFormat="1" ht="33" customHeight="1">
      <c r="A105" s="72" t="s">
        <v>28</v>
      </c>
      <c r="B105" s="122" t="s">
        <v>65</v>
      </c>
      <c r="C105" s="74" t="s">
        <v>27</v>
      </c>
      <c r="D105" s="74"/>
      <c r="E105" s="19">
        <v>341.9</v>
      </c>
      <c r="F105" s="20" t="s">
        <v>30</v>
      </c>
      <c r="G105" s="21">
        <v>18052320</v>
      </c>
      <c r="H105" s="22">
        <v>2393300</v>
      </c>
      <c r="I105" s="9">
        <v>0</v>
      </c>
      <c r="J105" s="10">
        <f t="shared" si="6"/>
        <v>20445620</v>
      </c>
      <c r="K105" s="10">
        <v>4050000</v>
      </c>
      <c r="L105" s="10">
        <v>1367600</v>
      </c>
      <c r="M105" s="10">
        <v>45130800</v>
      </c>
      <c r="N105" s="7"/>
      <c r="O105" s="7">
        <f t="shared" si="7"/>
        <v>50548400</v>
      </c>
      <c r="P105" s="7">
        <f t="shared" si="8"/>
        <v>70994020</v>
      </c>
      <c r="Q105" s="26"/>
    </row>
    <row r="106" spans="1:17" ht="33" customHeight="1">
      <c r="A106" s="72" t="s">
        <v>28</v>
      </c>
      <c r="B106" s="122" t="s">
        <v>65</v>
      </c>
      <c r="C106" s="74" t="s">
        <v>27</v>
      </c>
      <c r="D106" s="74"/>
      <c r="E106" s="19">
        <v>132.69999999999999</v>
      </c>
      <c r="F106" s="20" t="s">
        <v>30</v>
      </c>
      <c r="G106" s="21">
        <v>7006560</v>
      </c>
      <c r="H106" s="13">
        <v>928900</v>
      </c>
      <c r="I106" s="9">
        <v>0</v>
      </c>
      <c r="J106" s="10">
        <f t="shared" si="6"/>
        <v>7935460</v>
      </c>
      <c r="K106" s="10">
        <v>0</v>
      </c>
      <c r="L106" s="10">
        <v>530800</v>
      </c>
      <c r="M106" s="10">
        <v>17516400</v>
      </c>
      <c r="N106" s="10"/>
      <c r="O106" s="10">
        <f t="shared" si="7"/>
        <v>18047200</v>
      </c>
      <c r="P106" s="10">
        <f t="shared" si="8"/>
        <v>25982660</v>
      </c>
      <c r="Q106" s="9"/>
    </row>
    <row r="107" spans="1:17" ht="33" customHeight="1">
      <c r="A107" s="72" t="s">
        <v>28</v>
      </c>
      <c r="B107" s="122" t="s">
        <v>65</v>
      </c>
      <c r="C107" s="74" t="s">
        <v>27</v>
      </c>
      <c r="D107" s="74"/>
      <c r="E107" s="19">
        <v>279.89999999999998</v>
      </c>
      <c r="F107" s="20" t="s">
        <v>30</v>
      </c>
      <c r="G107" s="21">
        <v>14778720</v>
      </c>
      <c r="H107" s="13">
        <v>1959300</v>
      </c>
      <c r="I107" s="9">
        <v>0</v>
      </c>
      <c r="J107" s="10">
        <f t="shared" ref="J107:J138" si="9">G107+H107</f>
        <v>16738020</v>
      </c>
      <c r="K107" s="10">
        <v>0</v>
      </c>
      <c r="L107" s="10">
        <v>1119600</v>
      </c>
      <c r="M107" s="10">
        <v>36946800</v>
      </c>
      <c r="N107" s="10"/>
      <c r="O107" s="10">
        <f t="shared" ref="O107:O138" si="10">M107+L107+K107</f>
        <v>38066400</v>
      </c>
      <c r="P107" s="10">
        <f t="shared" ref="P107:P138" si="11">O107+J107</f>
        <v>54804420</v>
      </c>
      <c r="Q107" s="9"/>
    </row>
    <row r="108" spans="1:17" s="38" customFormat="1" ht="33" customHeight="1">
      <c r="A108" s="75">
        <v>36</v>
      </c>
      <c r="B108" s="123" t="s">
        <v>66</v>
      </c>
      <c r="C108" s="69" t="s">
        <v>27</v>
      </c>
      <c r="D108" s="69"/>
      <c r="E108" s="77">
        <f>SUM(E109:E110)</f>
        <v>596.29999999999995</v>
      </c>
      <c r="F108" s="124"/>
      <c r="G108" s="24">
        <v>31484640</v>
      </c>
      <c r="H108" s="61">
        <v>4718600</v>
      </c>
      <c r="I108" s="26">
        <v>0</v>
      </c>
      <c r="J108" s="7">
        <f t="shared" si="9"/>
        <v>36203240</v>
      </c>
      <c r="K108" s="7">
        <v>5400000</v>
      </c>
      <c r="L108" s="7">
        <v>2385200</v>
      </c>
      <c r="M108" s="7">
        <v>78711600</v>
      </c>
      <c r="N108" s="7">
        <v>0</v>
      </c>
      <c r="O108" s="7">
        <f t="shared" si="10"/>
        <v>86496800</v>
      </c>
      <c r="P108" s="7">
        <f t="shared" si="11"/>
        <v>122700040</v>
      </c>
      <c r="Q108" s="26"/>
    </row>
    <row r="109" spans="1:17" s="38" customFormat="1" ht="33" customHeight="1">
      <c r="A109" s="72" t="s">
        <v>28</v>
      </c>
      <c r="B109" s="122" t="s">
        <v>66</v>
      </c>
      <c r="C109" s="74" t="s">
        <v>27</v>
      </c>
      <c r="D109" s="74"/>
      <c r="E109" s="19">
        <v>414.8</v>
      </c>
      <c r="F109" s="20" t="s">
        <v>30</v>
      </c>
      <c r="G109" s="21">
        <v>21901440</v>
      </c>
      <c r="H109" s="22">
        <v>2903600</v>
      </c>
      <c r="I109" s="9">
        <v>0</v>
      </c>
      <c r="J109" s="10">
        <f t="shared" si="9"/>
        <v>24805040</v>
      </c>
      <c r="K109" s="10">
        <v>5400000</v>
      </c>
      <c r="L109" s="10">
        <v>1659200</v>
      </c>
      <c r="M109" s="10">
        <v>54753600</v>
      </c>
      <c r="N109" s="7"/>
      <c r="O109" s="7">
        <f t="shared" si="10"/>
        <v>61812800</v>
      </c>
      <c r="P109" s="7">
        <f t="shared" si="11"/>
        <v>86617840</v>
      </c>
      <c r="Q109" s="26"/>
    </row>
    <row r="110" spans="1:17" ht="33" customHeight="1">
      <c r="A110" s="72" t="s">
        <v>28</v>
      </c>
      <c r="B110" s="122" t="s">
        <v>66</v>
      </c>
      <c r="C110" s="74" t="s">
        <v>27</v>
      </c>
      <c r="D110" s="74"/>
      <c r="E110" s="19">
        <v>181.5</v>
      </c>
      <c r="F110" s="20" t="s">
        <v>29</v>
      </c>
      <c r="G110" s="21">
        <v>9583200</v>
      </c>
      <c r="H110" s="13">
        <v>1815000</v>
      </c>
      <c r="I110" s="9">
        <v>0</v>
      </c>
      <c r="J110" s="10">
        <f t="shared" si="9"/>
        <v>11398200</v>
      </c>
      <c r="K110" s="10">
        <v>0</v>
      </c>
      <c r="L110" s="10">
        <v>726000</v>
      </c>
      <c r="M110" s="10">
        <v>23958000</v>
      </c>
      <c r="N110" s="10"/>
      <c r="O110" s="10">
        <f t="shared" si="10"/>
        <v>24684000</v>
      </c>
      <c r="P110" s="10">
        <f t="shared" si="11"/>
        <v>36082200</v>
      </c>
      <c r="Q110" s="9"/>
    </row>
    <row r="111" spans="1:17" s="38" customFormat="1" ht="33" customHeight="1">
      <c r="A111" s="75">
        <v>37</v>
      </c>
      <c r="B111" s="123" t="s">
        <v>67</v>
      </c>
      <c r="C111" s="69" t="s">
        <v>27</v>
      </c>
      <c r="D111" s="69"/>
      <c r="E111" s="77">
        <f>SUM(E112)</f>
        <v>206.3</v>
      </c>
      <c r="F111" s="124"/>
      <c r="G111" s="24">
        <v>10892640</v>
      </c>
      <c r="H111" s="61">
        <v>1444100</v>
      </c>
      <c r="I111" s="26">
        <v>0</v>
      </c>
      <c r="J111" s="7">
        <f t="shared" si="9"/>
        <v>12336740</v>
      </c>
      <c r="K111" s="7">
        <v>2700000</v>
      </c>
      <c r="L111" s="7">
        <v>825200</v>
      </c>
      <c r="M111" s="7">
        <v>27231600</v>
      </c>
      <c r="N111" s="7">
        <v>0</v>
      </c>
      <c r="O111" s="7">
        <f t="shared" si="10"/>
        <v>30756800</v>
      </c>
      <c r="P111" s="7">
        <f t="shared" si="11"/>
        <v>43093540</v>
      </c>
      <c r="Q111" s="26"/>
    </row>
    <row r="112" spans="1:17" ht="33" customHeight="1">
      <c r="A112" s="72" t="s">
        <v>28</v>
      </c>
      <c r="B112" s="122" t="s">
        <v>67</v>
      </c>
      <c r="C112" s="74" t="s">
        <v>27</v>
      </c>
      <c r="D112" s="74"/>
      <c r="E112" s="19">
        <v>206.3</v>
      </c>
      <c r="F112" s="20" t="s">
        <v>30</v>
      </c>
      <c r="G112" s="21">
        <v>10892640</v>
      </c>
      <c r="H112" s="13">
        <v>1444100</v>
      </c>
      <c r="I112" s="9">
        <v>0</v>
      </c>
      <c r="J112" s="10">
        <f t="shared" si="9"/>
        <v>12336740</v>
      </c>
      <c r="K112" s="10">
        <v>2700000</v>
      </c>
      <c r="L112" s="10">
        <v>825200</v>
      </c>
      <c r="M112" s="10">
        <v>27231600</v>
      </c>
      <c r="N112" s="10"/>
      <c r="O112" s="10">
        <f t="shared" si="10"/>
        <v>30756800</v>
      </c>
      <c r="P112" s="10">
        <f t="shared" si="11"/>
        <v>43093540</v>
      </c>
      <c r="Q112" s="9"/>
    </row>
    <row r="113" spans="1:17" s="38" customFormat="1" ht="33" customHeight="1">
      <c r="A113" s="75">
        <v>38</v>
      </c>
      <c r="B113" s="123" t="s">
        <v>68</v>
      </c>
      <c r="C113" s="69" t="s">
        <v>27</v>
      </c>
      <c r="D113" s="69"/>
      <c r="E113" s="77">
        <f>SUM(E114:E116)</f>
        <v>785.8</v>
      </c>
      <c r="F113" s="124"/>
      <c r="G113" s="24">
        <v>41490240</v>
      </c>
      <c r="H113" s="25">
        <v>5768500</v>
      </c>
      <c r="I113" s="26">
        <v>0</v>
      </c>
      <c r="J113" s="7">
        <f t="shared" si="9"/>
        <v>47258740</v>
      </c>
      <c r="K113" s="7">
        <v>6750000</v>
      </c>
      <c r="L113" s="7">
        <v>3143200</v>
      </c>
      <c r="M113" s="7">
        <v>103725600</v>
      </c>
      <c r="N113" s="7">
        <v>0</v>
      </c>
      <c r="O113" s="7">
        <f t="shared" si="10"/>
        <v>113618800</v>
      </c>
      <c r="P113" s="7">
        <f t="shared" si="11"/>
        <v>160877540</v>
      </c>
      <c r="Q113" s="26"/>
    </row>
    <row r="114" spans="1:17" ht="33" customHeight="1">
      <c r="A114" s="72" t="s">
        <v>28</v>
      </c>
      <c r="B114" s="122" t="s">
        <v>68</v>
      </c>
      <c r="C114" s="74" t="s">
        <v>27</v>
      </c>
      <c r="D114" s="74"/>
      <c r="E114" s="19">
        <v>361.4</v>
      </c>
      <c r="F114" s="20" t="s">
        <v>30</v>
      </c>
      <c r="G114" s="21">
        <v>19081920</v>
      </c>
      <c r="H114" s="13">
        <v>2529800</v>
      </c>
      <c r="I114" s="9">
        <v>0</v>
      </c>
      <c r="J114" s="10">
        <f t="shared" si="9"/>
        <v>21611720</v>
      </c>
      <c r="K114" s="10">
        <v>6750000</v>
      </c>
      <c r="L114" s="10">
        <v>1445600</v>
      </c>
      <c r="M114" s="10">
        <v>47704800</v>
      </c>
      <c r="N114" s="10"/>
      <c r="O114" s="10">
        <f t="shared" si="10"/>
        <v>55900400</v>
      </c>
      <c r="P114" s="10">
        <f t="shared" si="11"/>
        <v>77512120</v>
      </c>
      <c r="Q114" s="9"/>
    </row>
    <row r="115" spans="1:17" ht="33" customHeight="1">
      <c r="A115" s="72" t="s">
        <v>28</v>
      </c>
      <c r="B115" s="122" t="s">
        <v>68</v>
      </c>
      <c r="C115" s="74" t="s">
        <v>27</v>
      </c>
      <c r="D115" s="74"/>
      <c r="E115" s="19">
        <v>89.3</v>
      </c>
      <c r="F115" s="20" t="s">
        <v>29</v>
      </c>
      <c r="G115" s="21">
        <v>4715040</v>
      </c>
      <c r="H115" s="13">
        <v>893000</v>
      </c>
      <c r="I115" s="9">
        <v>0</v>
      </c>
      <c r="J115" s="10">
        <f t="shared" si="9"/>
        <v>5608040</v>
      </c>
      <c r="K115" s="10">
        <v>0</v>
      </c>
      <c r="L115" s="10">
        <v>357200</v>
      </c>
      <c r="M115" s="10">
        <v>11787600</v>
      </c>
      <c r="N115" s="10"/>
      <c r="O115" s="10">
        <f t="shared" si="10"/>
        <v>12144800</v>
      </c>
      <c r="P115" s="10">
        <f t="shared" si="11"/>
        <v>17752840</v>
      </c>
      <c r="Q115" s="9"/>
    </row>
    <row r="116" spans="1:17" ht="33" customHeight="1">
      <c r="A116" s="72" t="s">
        <v>28</v>
      </c>
      <c r="B116" s="122" t="s">
        <v>68</v>
      </c>
      <c r="C116" s="74" t="s">
        <v>27</v>
      </c>
      <c r="D116" s="74"/>
      <c r="E116" s="19">
        <v>335.1</v>
      </c>
      <c r="F116" s="20" t="s">
        <v>30</v>
      </c>
      <c r="G116" s="21">
        <v>17693280</v>
      </c>
      <c r="H116" s="13">
        <v>2345700</v>
      </c>
      <c r="I116" s="9">
        <v>0</v>
      </c>
      <c r="J116" s="10">
        <f t="shared" si="9"/>
        <v>20038980</v>
      </c>
      <c r="K116" s="10">
        <v>0</v>
      </c>
      <c r="L116" s="10">
        <v>1340400</v>
      </c>
      <c r="M116" s="10">
        <v>44233200</v>
      </c>
      <c r="N116" s="10"/>
      <c r="O116" s="10">
        <f t="shared" si="10"/>
        <v>45573600</v>
      </c>
      <c r="P116" s="10">
        <f t="shared" si="11"/>
        <v>65612580</v>
      </c>
      <c r="Q116" s="9"/>
    </row>
    <row r="117" spans="1:17" s="38" customFormat="1" ht="33" customHeight="1">
      <c r="A117" s="75">
        <v>39</v>
      </c>
      <c r="B117" s="123" t="s">
        <v>69</v>
      </c>
      <c r="C117" s="69" t="s">
        <v>27</v>
      </c>
      <c r="D117" s="69"/>
      <c r="E117" s="77">
        <f>SUM(E118)</f>
        <v>250.8</v>
      </c>
      <c r="F117" s="124"/>
      <c r="G117" s="24">
        <v>13242240</v>
      </c>
      <c r="H117" s="25">
        <v>2508000</v>
      </c>
      <c r="I117" s="26">
        <v>0</v>
      </c>
      <c r="J117" s="7">
        <f t="shared" si="9"/>
        <v>15750240</v>
      </c>
      <c r="K117" s="7">
        <v>1350000</v>
      </c>
      <c r="L117" s="7">
        <v>1003200</v>
      </c>
      <c r="M117" s="7">
        <v>33105600</v>
      </c>
      <c r="N117" s="7">
        <v>0</v>
      </c>
      <c r="O117" s="7">
        <f t="shared" si="10"/>
        <v>35458800</v>
      </c>
      <c r="P117" s="7">
        <f t="shared" si="11"/>
        <v>51209040</v>
      </c>
      <c r="Q117" s="26"/>
    </row>
    <row r="118" spans="1:17" ht="33" customHeight="1">
      <c r="A118" s="72" t="s">
        <v>28</v>
      </c>
      <c r="B118" s="122" t="s">
        <v>69</v>
      </c>
      <c r="C118" s="74" t="s">
        <v>27</v>
      </c>
      <c r="D118" s="74"/>
      <c r="E118" s="19">
        <v>250.8</v>
      </c>
      <c r="F118" s="20" t="s">
        <v>29</v>
      </c>
      <c r="G118" s="21">
        <v>13242240</v>
      </c>
      <c r="H118" s="13">
        <v>2508000</v>
      </c>
      <c r="I118" s="9">
        <v>0</v>
      </c>
      <c r="J118" s="10">
        <f t="shared" si="9"/>
        <v>15750240</v>
      </c>
      <c r="K118" s="10">
        <v>1350000</v>
      </c>
      <c r="L118" s="10">
        <v>1003200</v>
      </c>
      <c r="M118" s="10">
        <v>33105600</v>
      </c>
      <c r="N118" s="10"/>
      <c r="O118" s="10">
        <f t="shared" si="10"/>
        <v>35458800</v>
      </c>
      <c r="P118" s="10">
        <f t="shared" si="11"/>
        <v>51209040</v>
      </c>
      <c r="Q118" s="9"/>
    </row>
    <row r="119" spans="1:17" s="38" customFormat="1" ht="33" customHeight="1">
      <c r="A119" s="75">
        <v>40</v>
      </c>
      <c r="B119" s="123" t="s">
        <v>70</v>
      </c>
      <c r="C119" s="69" t="s">
        <v>27</v>
      </c>
      <c r="D119" s="69"/>
      <c r="E119" s="77">
        <f>SUM(E120)</f>
        <v>368.5</v>
      </c>
      <c r="F119" s="124"/>
      <c r="G119" s="24">
        <v>19456800</v>
      </c>
      <c r="H119" s="61">
        <v>2579500</v>
      </c>
      <c r="I119" s="26">
        <v>0</v>
      </c>
      <c r="J119" s="7">
        <f t="shared" si="9"/>
        <v>22036300</v>
      </c>
      <c r="K119" s="7">
        <v>6750000</v>
      </c>
      <c r="L119" s="7">
        <v>1474000</v>
      </c>
      <c r="M119" s="7">
        <v>48642000</v>
      </c>
      <c r="N119" s="7">
        <v>0</v>
      </c>
      <c r="O119" s="7">
        <f t="shared" si="10"/>
        <v>56866000</v>
      </c>
      <c r="P119" s="7">
        <f t="shared" si="11"/>
        <v>78902300</v>
      </c>
      <c r="Q119" s="26"/>
    </row>
    <row r="120" spans="1:17" ht="33" customHeight="1">
      <c r="A120" s="72" t="s">
        <v>28</v>
      </c>
      <c r="B120" s="122" t="s">
        <v>70</v>
      </c>
      <c r="C120" s="74" t="s">
        <v>27</v>
      </c>
      <c r="D120" s="74"/>
      <c r="E120" s="19">
        <v>368.5</v>
      </c>
      <c r="F120" s="20" t="s">
        <v>30</v>
      </c>
      <c r="G120" s="21">
        <v>19456800</v>
      </c>
      <c r="H120" s="13">
        <v>2579500</v>
      </c>
      <c r="I120" s="9">
        <v>0</v>
      </c>
      <c r="J120" s="10">
        <f t="shared" si="9"/>
        <v>22036300</v>
      </c>
      <c r="K120" s="10">
        <v>6750000</v>
      </c>
      <c r="L120" s="10">
        <v>1474000</v>
      </c>
      <c r="M120" s="10">
        <v>48642000</v>
      </c>
      <c r="N120" s="10"/>
      <c r="O120" s="10">
        <f t="shared" si="10"/>
        <v>56866000</v>
      </c>
      <c r="P120" s="10">
        <f t="shared" si="11"/>
        <v>78902300</v>
      </c>
      <c r="Q120" s="9"/>
    </row>
    <row r="121" spans="1:17" s="38" customFormat="1" ht="33" customHeight="1">
      <c r="A121" s="75">
        <v>41</v>
      </c>
      <c r="B121" s="123" t="s">
        <v>71</v>
      </c>
      <c r="C121" s="69" t="s">
        <v>27</v>
      </c>
      <c r="D121" s="69"/>
      <c r="E121" s="77">
        <f>SUM(E122:E123)</f>
        <v>662.8</v>
      </c>
      <c r="F121" s="124"/>
      <c r="G121" s="24">
        <v>34995840</v>
      </c>
      <c r="H121" s="25">
        <v>5182000</v>
      </c>
      <c r="I121" s="26">
        <v>0</v>
      </c>
      <c r="J121" s="7">
        <f t="shared" si="9"/>
        <v>40177840</v>
      </c>
      <c r="K121" s="7">
        <v>2700000</v>
      </c>
      <c r="L121" s="7">
        <v>2651200</v>
      </c>
      <c r="M121" s="7">
        <v>87489600</v>
      </c>
      <c r="N121" s="7">
        <v>0</v>
      </c>
      <c r="O121" s="7">
        <f t="shared" si="10"/>
        <v>92840800</v>
      </c>
      <c r="P121" s="7">
        <f t="shared" si="11"/>
        <v>133018640</v>
      </c>
      <c r="Q121" s="26"/>
    </row>
    <row r="122" spans="1:17" ht="33" customHeight="1">
      <c r="A122" s="72" t="s">
        <v>28</v>
      </c>
      <c r="B122" s="122" t="s">
        <v>71</v>
      </c>
      <c r="C122" s="74" t="s">
        <v>27</v>
      </c>
      <c r="D122" s="74"/>
      <c r="E122" s="19">
        <v>180.8</v>
      </c>
      <c r="F122" s="20" t="s">
        <v>29</v>
      </c>
      <c r="G122" s="21">
        <v>9546240</v>
      </c>
      <c r="H122" s="13">
        <v>1808000</v>
      </c>
      <c r="I122" s="9">
        <v>0</v>
      </c>
      <c r="J122" s="10">
        <f t="shared" si="9"/>
        <v>11354240</v>
      </c>
      <c r="K122" s="10">
        <v>2700000</v>
      </c>
      <c r="L122" s="10">
        <v>723200</v>
      </c>
      <c r="M122" s="10">
        <v>23865600</v>
      </c>
      <c r="N122" s="10"/>
      <c r="O122" s="10">
        <f t="shared" si="10"/>
        <v>27288800</v>
      </c>
      <c r="P122" s="10">
        <f t="shared" si="11"/>
        <v>38643040</v>
      </c>
      <c r="Q122" s="9"/>
    </row>
    <row r="123" spans="1:17" ht="33" customHeight="1">
      <c r="A123" s="72" t="s">
        <v>28</v>
      </c>
      <c r="B123" s="122" t="s">
        <v>71</v>
      </c>
      <c r="C123" s="74" t="s">
        <v>27</v>
      </c>
      <c r="D123" s="74"/>
      <c r="E123" s="19">
        <v>482</v>
      </c>
      <c r="F123" s="20" t="s">
        <v>30</v>
      </c>
      <c r="G123" s="21">
        <v>25449600</v>
      </c>
      <c r="H123" s="13">
        <v>3374000</v>
      </c>
      <c r="I123" s="9">
        <v>0</v>
      </c>
      <c r="J123" s="10">
        <f t="shared" si="9"/>
        <v>28823600</v>
      </c>
      <c r="K123" s="10">
        <v>0</v>
      </c>
      <c r="L123" s="10">
        <v>1928000</v>
      </c>
      <c r="M123" s="10">
        <v>63624000</v>
      </c>
      <c r="N123" s="10"/>
      <c r="O123" s="10">
        <f t="shared" si="10"/>
        <v>65552000</v>
      </c>
      <c r="P123" s="10">
        <f t="shared" si="11"/>
        <v>94375600</v>
      </c>
      <c r="Q123" s="9"/>
    </row>
    <row r="124" spans="1:17" s="38" customFormat="1" ht="33" customHeight="1">
      <c r="A124" s="75">
        <v>42</v>
      </c>
      <c r="B124" s="123" t="s">
        <v>72</v>
      </c>
      <c r="C124" s="69" t="s">
        <v>27</v>
      </c>
      <c r="D124" s="69"/>
      <c r="E124" s="77">
        <f>SUM(E125)</f>
        <v>232.1</v>
      </c>
      <c r="F124" s="124"/>
      <c r="G124" s="24">
        <v>12254880</v>
      </c>
      <c r="H124" s="25">
        <v>1624700</v>
      </c>
      <c r="I124" s="26">
        <v>0</v>
      </c>
      <c r="J124" s="7">
        <f t="shared" si="9"/>
        <v>13879580</v>
      </c>
      <c r="K124" s="7">
        <v>4050000</v>
      </c>
      <c r="L124" s="7">
        <v>928400</v>
      </c>
      <c r="M124" s="7">
        <v>30637200</v>
      </c>
      <c r="N124" s="7">
        <v>0</v>
      </c>
      <c r="O124" s="7">
        <f t="shared" si="10"/>
        <v>35615600</v>
      </c>
      <c r="P124" s="7">
        <f t="shared" si="11"/>
        <v>49495180</v>
      </c>
      <c r="Q124" s="26"/>
    </row>
    <row r="125" spans="1:17" ht="33" customHeight="1">
      <c r="A125" s="72" t="s">
        <v>28</v>
      </c>
      <c r="B125" s="122" t="s">
        <v>72</v>
      </c>
      <c r="C125" s="74" t="s">
        <v>27</v>
      </c>
      <c r="D125" s="74"/>
      <c r="E125" s="19">
        <v>232.1</v>
      </c>
      <c r="F125" s="20" t="s">
        <v>30</v>
      </c>
      <c r="G125" s="21">
        <v>12254880</v>
      </c>
      <c r="H125" s="13">
        <v>1624700</v>
      </c>
      <c r="I125" s="9">
        <v>0</v>
      </c>
      <c r="J125" s="10">
        <f t="shared" si="9"/>
        <v>13879580</v>
      </c>
      <c r="K125" s="10">
        <v>4050000</v>
      </c>
      <c r="L125" s="10">
        <v>928400</v>
      </c>
      <c r="M125" s="10">
        <v>30637200</v>
      </c>
      <c r="N125" s="10"/>
      <c r="O125" s="10">
        <f t="shared" si="10"/>
        <v>35615600</v>
      </c>
      <c r="P125" s="10">
        <f t="shared" si="11"/>
        <v>49495180</v>
      </c>
      <c r="Q125" s="9"/>
    </row>
    <row r="126" spans="1:17" s="38" customFormat="1" ht="33" customHeight="1">
      <c r="A126" s="75">
        <v>43</v>
      </c>
      <c r="B126" s="123" t="s">
        <v>73</v>
      </c>
      <c r="C126" s="69" t="s">
        <v>27</v>
      </c>
      <c r="D126" s="69"/>
      <c r="E126" s="77">
        <f>SUM(E127)</f>
        <v>94.5</v>
      </c>
      <c r="F126" s="124"/>
      <c r="G126" s="24">
        <v>4989600</v>
      </c>
      <c r="H126" s="61">
        <v>945000</v>
      </c>
      <c r="I126" s="26">
        <v>0</v>
      </c>
      <c r="J126" s="7">
        <f t="shared" si="9"/>
        <v>5934600</v>
      </c>
      <c r="K126" s="7">
        <v>2700000</v>
      </c>
      <c r="L126" s="7">
        <v>378000</v>
      </c>
      <c r="M126" s="7">
        <v>12474000</v>
      </c>
      <c r="N126" s="7">
        <v>0</v>
      </c>
      <c r="O126" s="7">
        <f t="shared" si="10"/>
        <v>15552000</v>
      </c>
      <c r="P126" s="7">
        <f t="shared" si="11"/>
        <v>21486600</v>
      </c>
      <c r="Q126" s="26"/>
    </row>
    <row r="127" spans="1:17" ht="33" customHeight="1">
      <c r="A127" s="72" t="s">
        <v>28</v>
      </c>
      <c r="B127" s="122" t="s">
        <v>73</v>
      </c>
      <c r="C127" s="74" t="s">
        <v>27</v>
      </c>
      <c r="D127" s="74"/>
      <c r="E127" s="19">
        <v>94.5</v>
      </c>
      <c r="F127" s="20" t="s">
        <v>29</v>
      </c>
      <c r="G127" s="21">
        <v>4989600</v>
      </c>
      <c r="H127" s="13">
        <v>945000</v>
      </c>
      <c r="I127" s="9">
        <v>0</v>
      </c>
      <c r="J127" s="10">
        <f t="shared" si="9"/>
        <v>5934600</v>
      </c>
      <c r="K127" s="10">
        <v>2700000</v>
      </c>
      <c r="L127" s="10">
        <v>378000</v>
      </c>
      <c r="M127" s="10">
        <v>12474000</v>
      </c>
      <c r="N127" s="10"/>
      <c r="O127" s="10">
        <f t="shared" si="10"/>
        <v>15552000</v>
      </c>
      <c r="P127" s="10">
        <f t="shared" si="11"/>
        <v>21486600</v>
      </c>
      <c r="Q127" s="9"/>
    </row>
    <row r="128" spans="1:17" s="38" customFormat="1" ht="33" customHeight="1">
      <c r="A128" s="75">
        <v>44</v>
      </c>
      <c r="B128" s="123" t="s">
        <v>74</v>
      </c>
      <c r="C128" s="69" t="s">
        <v>27</v>
      </c>
      <c r="D128" s="69"/>
      <c r="E128" s="77">
        <f>SUM(E129:E130)</f>
        <v>238.6</v>
      </c>
      <c r="F128" s="124"/>
      <c r="G128" s="24">
        <v>12598080</v>
      </c>
      <c r="H128" s="25">
        <v>2386000</v>
      </c>
      <c r="I128" s="26">
        <v>0</v>
      </c>
      <c r="J128" s="7">
        <f t="shared" si="9"/>
        <v>14984080</v>
      </c>
      <c r="K128" s="7">
        <v>2700000</v>
      </c>
      <c r="L128" s="7">
        <v>954400</v>
      </c>
      <c r="M128" s="7">
        <v>31495200</v>
      </c>
      <c r="N128" s="7">
        <v>0</v>
      </c>
      <c r="O128" s="7">
        <f t="shared" si="10"/>
        <v>35149600</v>
      </c>
      <c r="P128" s="7">
        <f t="shared" si="11"/>
        <v>50133680</v>
      </c>
      <c r="Q128" s="26"/>
    </row>
    <row r="129" spans="1:17" ht="33" customHeight="1">
      <c r="A129" s="72" t="s">
        <v>28</v>
      </c>
      <c r="B129" s="122" t="s">
        <v>74</v>
      </c>
      <c r="C129" s="74" t="s">
        <v>27</v>
      </c>
      <c r="D129" s="74"/>
      <c r="E129" s="19">
        <v>126.3</v>
      </c>
      <c r="F129" s="20" t="s">
        <v>29</v>
      </c>
      <c r="G129" s="21">
        <v>6668640</v>
      </c>
      <c r="H129" s="13">
        <v>1263000</v>
      </c>
      <c r="I129" s="9">
        <v>0</v>
      </c>
      <c r="J129" s="10">
        <f t="shared" si="9"/>
        <v>7931640</v>
      </c>
      <c r="K129" s="10">
        <v>2700000</v>
      </c>
      <c r="L129" s="10">
        <v>505200</v>
      </c>
      <c r="M129" s="10">
        <v>16671600</v>
      </c>
      <c r="N129" s="10"/>
      <c r="O129" s="10">
        <f t="shared" si="10"/>
        <v>19876800</v>
      </c>
      <c r="P129" s="10">
        <f t="shared" si="11"/>
        <v>27808440</v>
      </c>
      <c r="Q129" s="9"/>
    </row>
    <row r="130" spans="1:17" ht="33" customHeight="1">
      <c r="A130" s="72" t="s">
        <v>28</v>
      </c>
      <c r="B130" s="122" t="s">
        <v>74</v>
      </c>
      <c r="C130" s="74" t="s">
        <v>27</v>
      </c>
      <c r="D130" s="74"/>
      <c r="E130" s="19">
        <v>112.3</v>
      </c>
      <c r="F130" s="20" t="s">
        <v>29</v>
      </c>
      <c r="G130" s="21">
        <v>5929440</v>
      </c>
      <c r="H130" s="13">
        <v>1123000</v>
      </c>
      <c r="I130" s="9">
        <v>0</v>
      </c>
      <c r="J130" s="10">
        <f t="shared" si="9"/>
        <v>7052440</v>
      </c>
      <c r="K130" s="10">
        <v>0</v>
      </c>
      <c r="L130" s="10">
        <v>449200</v>
      </c>
      <c r="M130" s="10">
        <v>14823600</v>
      </c>
      <c r="N130" s="10"/>
      <c r="O130" s="10">
        <f t="shared" si="10"/>
        <v>15272800</v>
      </c>
      <c r="P130" s="10">
        <f t="shared" si="11"/>
        <v>22325240</v>
      </c>
      <c r="Q130" s="9"/>
    </row>
    <row r="131" spans="1:17" s="38" customFormat="1" ht="33" customHeight="1">
      <c r="A131" s="75">
        <v>45</v>
      </c>
      <c r="B131" s="123" t="s">
        <v>75</v>
      </c>
      <c r="C131" s="69" t="s">
        <v>27</v>
      </c>
      <c r="D131" s="69"/>
      <c r="E131" s="77">
        <f>SUM(E132:E134)</f>
        <v>1212.5999999999999</v>
      </c>
      <c r="F131" s="124"/>
      <c r="G131" s="24">
        <v>64025280</v>
      </c>
      <c r="H131" s="25">
        <v>8488200</v>
      </c>
      <c r="I131" s="26">
        <v>0</v>
      </c>
      <c r="J131" s="7">
        <f t="shared" si="9"/>
        <v>72513480</v>
      </c>
      <c r="K131" s="7">
        <v>2700000</v>
      </c>
      <c r="L131" s="7">
        <v>4850400</v>
      </c>
      <c r="M131" s="7">
        <v>160063200</v>
      </c>
      <c r="N131" s="7">
        <v>0</v>
      </c>
      <c r="O131" s="7">
        <f t="shared" si="10"/>
        <v>167613600</v>
      </c>
      <c r="P131" s="7">
        <f t="shared" si="11"/>
        <v>240127080</v>
      </c>
      <c r="Q131" s="26"/>
    </row>
    <row r="132" spans="1:17" ht="33" customHeight="1">
      <c r="A132" s="72" t="s">
        <v>28</v>
      </c>
      <c r="B132" s="122" t="s">
        <v>75</v>
      </c>
      <c r="C132" s="74" t="s">
        <v>27</v>
      </c>
      <c r="D132" s="74"/>
      <c r="E132" s="19">
        <v>381.9</v>
      </c>
      <c r="F132" s="20" t="s">
        <v>30</v>
      </c>
      <c r="G132" s="21">
        <v>20164320</v>
      </c>
      <c r="H132" s="13">
        <v>2673300</v>
      </c>
      <c r="I132" s="9">
        <v>0</v>
      </c>
      <c r="J132" s="10">
        <f t="shared" si="9"/>
        <v>22837620</v>
      </c>
      <c r="K132" s="10">
        <v>2700000</v>
      </c>
      <c r="L132" s="10">
        <v>1527600</v>
      </c>
      <c r="M132" s="10">
        <v>50410800</v>
      </c>
      <c r="N132" s="10"/>
      <c r="O132" s="10">
        <f t="shared" si="10"/>
        <v>54638400</v>
      </c>
      <c r="P132" s="10">
        <f t="shared" si="11"/>
        <v>77476020</v>
      </c>
      <c r="Q132" s="9"/>
    </row>
    <row r="133" spans="1:17" ht="33" customHeight="1">
      <c r="A133" s="72"/>
      <c r="B133" s="122" t="s">
        <v>75</v>
      </c>
      <c r="C133" s="74" t="s">
        <v>27</v>
      </c>
      <c r="D133" s="74"/>
      <c r="E133" s="19">
        <v>535.4</v>
      </c>
      <c r="F133" s="20" t="s">
        <v>30</v>
      </c>
      <c r="G133" s="24">
        <v>28269120</v>
      </c>
      <c r="H133" s="25">
        <v>3747800</v>
      </c>
      <c r="I133" s="9">
        <v>0</v>
      </c>
      <c r="J133" s="10">
        <f t="shared" si="9"/>
        <v>32016920</v>
      </c>
      <c r="K133" s="10"/>
      <c r="L133" s="10">
        <v>2141600</v>
      </c>
      <c r="M133" s="10">
        <v>70672800</v>
      </c>
      <c r="N133" s="10"/>
      <c r="O133" s="10">
        <f t="shared" si="10"/>
        <v>72814400</v>
      </c>
      <c r="P133" s="10">
        <f t="shared" si="11"/>
        <v>104831320</v>
      </c>
      <c r="Q133" s="9"/>
    </row>
    <row r="134" spans="1:17" ht="33" customHeight="1">
      <c r="A134" s="72"/>
      <c r="B134" s="122" t="s">
        <v>75</v>
      </c>
      <c r="C134" s="74" t="s">
        <v>27</v>
      </c>
      <c r="D134" s="74"/>
      <c r="E134" s="19">
        <v>295.3</v>
      </c>
      <c r="F134" s="20" t="s">
        <v>30</v>
      </c>
      <c r="G134" s="21">
        <v>15591840</v>
      </c>
      <c r="H134" s="13">
        <v>2067100</v>
      </c>
      <c r="I134" s="9">
        <v>0</v>
      </c>
      <c r="J134" s="10">
        <f t="shared" si="9"/>
        <v>17658940</v>
      </c>
      <c r="K134" s="10"/>
      <c r="L134" s="10">
        <v>1181200</v>
      </c>
      <c r="M134" s="10">
        <v>38979600</v>
      </c>
      <c r="N134" s="10"/>
      <c r="O134" s="10">
        <f t="shared" si="10"/>
        <v>40160800</v>
      </c>
      <c r="P134" s="10">
        <f t="shared" si="11"/>
        <v>57819740</v>
      </c>
      <c r="Q134" s="9"/>
    </row>
    <row r="135" spans="1:17" s="38" customFormat="1" ht="33" customHeight="1">
      <c r="A135" s="75">
        <v>46</v>
      </c>
      <c r="B135" s="123" t="s">
        <v>76</v>
      </c>
      <c r="C135" s="69" t="s">
        <v>27</v>
      </c>
      <c r="D135" s="69"/>
      <c r="E135" s="77">
        <f>SUM(E136:E137)</f>
        <v>718.6</v>
      </c>
      <c r="F135" s="124"/>
      <c r="G135" s="24">
        <v>37942080</v>
      </c>
      <c r="H135" s="61">
        <v>5569000</v>
      </c>
      <c r="I135" s="26">
        <v>0</v>
      </c>
      <c r="J135" s="7">
        <f t="shared" si="9"/>
        <v>43511080</v>
      </c>
      <c r="K135" s="7">
        <v>5400000</v>
      </c>
      <c r="L135" s="7">
        <v>2874400</v>
      </c>
      <c r="M135" s="7">
        <v>94855200</v>
      </c>
      <c r="N135" s="7">
        <v>0</v>
      </c>
      <c r="O135" s="7">
        <f t="shared" si="10"/>
        <v>103129600</v>
      </c>
      <c r="P135" s="7">
        <f t="shared" si="11"/>
        <v>146640680</v>
      </c>
      <c r="Q135" s="26"/>
    </row>
    <row r="136" spans="1:17" ht="33" customHeight="1">
      <c r="A136" s="72" t="s">
        <v>28</v>
      </c>
      <c r="B136" s="122" t="s">
        <v>76</v>
      </c>
      <c r="C136" s="74" t="s">
        <v>27</v>
      </c>
      <c r="D136" s="74"/>
      <c r="E136" s="19">
        <v>179.6</v>
      </c>
      <c r="F136" s="20" t="s">
        <v>29</v>
      </c>
      <c r="G136" s="21">
        <v>9482880</v>
      </c>
      <c r="H136" s="13">
        <v>1796000</v>
      </c>
      <c r="I136" s="9">
        <v>0</v>
      </c>
      <c r="J136" s="10">
        <f t="shared" si="9"/>
        <v>11278880</v>
      </c>
      <c r="K136" s="10">
        <v>5400000</v>
      </c>
      <c r="L136" s="10">
        <v>718400</v>
      </c>
      <c r="M136" s="10">
        <v>23707200</v>
      </c>
      <c r="N136" s="10"/>
      <c r="O136" s="10">
        <f t="shared" si="10"/>
        <v>29825600</v>
      </c>
      <c r="P136" s="10">
        <f t="shared" si="11"/>
        <v>41104480</v>
      </c>
      <c r="Q136" s="9"/>
    </row>
    <row r="137" spans="1:17" ht="33" customHeight="1">
      <c r="A137" s="72" t="s">
        <v>28</v>
      </c>
      <c r="B137" s="122" t="s">
        <v>76</v>
      </c>
      <c r="C137" s="74" t="s">
        <v>27</v>
      </c>
      <c r="D137" s="74"/>
      <c r="E137" s="19">
        <v>539</v>
      </c>
      <c r="F137" s="20" t="s">
        <v>30</v>
      </c>
      <c r="G137" s="21">
        <v>28459200</v>
      </c>
      <c r="H137" s="22">
        <v>3773000</v>
      </c>
      <c r="I137" s="9">
        <v>0</v>
      </c>
      <c r="J137" s="10">
        <f t="shared" si="9"/>
        <v>32232200</v>
      </c>
      <c r="K137" s="10">
        <v>0</v>
      </c>
      <c r="L137" s="10">
        <v>2156000</v>
      </c>
      <c r="M137" s="10">
        <v>71148000</v>
      </c>
      <c r="N137" s="10"/>
      <c r="O137" s="10">
        <f t="shared" si="10"/>
        <v>73304000</v>
      </c>
      <c r="P137" s="10">
        <f t="shared" si="11"/>
        <v>105536200</v>
      </c>
      <c r="Q137" s="9"/>
    </row>
    <row r="138" spans="1:17" s="38" customFormat="1" ht="33" customHeight="1">
      <c r="A138" s="75">
        <v>47</v>
      </c>
      <c r="B138" s="123" t="s">
        <v>77</v>
      </c>
      <c r="C138" s="69" t="s">
        <v>27</v>
      </c>
      <c r="D138" s="69"/>
      <c r="E138" s="77">
        <f>SUM(E139)</f>
        <v>189.3</v>
      </c>
      <c r="F138" s="124"/>
      <c r="G138" s="24">
        <v>9995040</v>
      </c>
      <c r="H138" s="61">
        <v>1893000</v>
      </c>
      <c r="I138" s="26">
        <v>0</v>
      </c>
      <c r="J138" s="7">
        <f t="shared" si="9"/>
        <v>11888040</v>
      </c>
      <c r="K138" s="7">
        <v>6750000</v>
      </c>
      <c r="L138" s="7">
        <v>757200</v>
      </c>
      <c r="M138" s="7">
        <v>24987600</v>
      </c>
      <c r="N138" s="7">
        <v>0</v>
      </c>
      <c r="O138" s="7">
        <f t="shared" si="10"/>
        <v>32494800</v>
      </c>
      <c r="P138" s="7">
        <f t="shared" si="11"/>
        <v>44382840</v>
      </c>
      <c r="Q138" s="26"/>
    </row>
    <row r="139" spans="1:17" ht="33" customHeight="1">
      <c r="A139" s="72" t="s">
        <v>28</v>
      </c>
      <c r="B139" s="122" t="s">
        <v>77</v>
      </c>
      <c r="C139" s="74" t="s">
        <v>27</v>
      </c>
      <c r="D139" s="74"/>
      <c r="E139" s="19">
        <v>189.3</v>
      </c>
      <c r="F139" s="20" t="s">
        <v>29</v>
      </c>
      <c r="G139" s="24">
        <v>9995040</v>
      </c>
      <c r="H139" s="25">
        <v>1893000</v>
      </c>
      <c r="I139" s="9">
        <v>0</v>
      </c>
      <c r="J139" s="10">
        <f t="shared" ref="J139:J167" si="12">G139+H139</f>
        <v>11888040</v>
      </c>
      <c r="K139" s="10">
        <v>6750000</v>
      </c>
      <c r="L139" s="10">
        <v>757200</v>
      </c>
      <c r="M139" s="10">
        <v>24987600</v>
      </c>
      <c r="N139" s="10"/>
      <c r="O139" s="10">
        <f t="shared" ref="O139:O167" si="13">M139+L139+K139</f>
        <v>32494800</v>
      </c>
      <c r="P139" s="10">
        <f t="shared" ref="P139:P167" si="14">O139+J139</f>
        <v>44382840</v>
      </c>
      <c r="Q139" s="9"/>
    </row>
    <row r="140" spans="1:17" s="38" customFormat="1" ht="33" customHeight="1">
      <c r="A140" s="75">
        <v>48</v>
      </c>
      <c r="B140" s="123" t="s">
        <v>78</v>
      </c>
      <c r="C140" s="69" t="s">
        <v>27</v>
      </c>
      <c r="D140" s="69"/>
      <c r="E140" s="77">
        <f>SUM(E141:E143)</f>
        <v>870.8</v>
      </c>
      <c r="F140" s="124"/>
      <c r="G140" s="24">
        <v>45978240</v>
      </c>
      <c r="H140" s="61">
        <v>6441200</v>
      </c>
      <c r="I140" s="26">
        <v>0</v>
      </c>
      <c r="J140" s="7">
        <f t="shared" si="12"/>
        <v>52419440</v>
      </c>
      <c r="K140" s="7">
        <v>2700000</v>
      </c>
      <c r="L140" s="7">
        <v>3483200</v>
      </c>
      <c r="M140" s="7">
        <v>114945600</v>
      </c>
      <c r="N140" s="7">
        <v>0</v>
      </c>
      <c r="O140" s="7">
        <f t="shared" si="13"/>
        <v>121128800</v>
      </c>
      <c r="P140" s="7">
        <f t="shared" si="14"/>
        <v>173548240</v>
      </c>
      <c r="Q140" s="26"/>
    </row>
    <row r="141" spans="1:17" ht="33" customHeight="1">
      <c r="A141" s="72" t="s">
        <v>28</v>
      </c>
      <c r="B141" s="122" t="s">
        <v>78</v>
      </c>
      <c r="C141" s="74" t="s">
        <v>27</v>
      </c>
      <c r="D141" s="74"/>
      <c r="E141" s="19">
        <v>371.8</v>
      </c>
      <c r="F141" s="20" t="s">
        <v>30</v>
      </c>
      <c r="G141" s="21">
        <v>19631040</v>
      </c>
      <c r="H141" s="22">
        <v>2602600</v>
      </c>
      <c r="I141" s="9">
        <v>0</v>
      </c>
      <c r="J141" s="10">
        <f t="shared" si="12"/>
        <v>22233640</v>
      </c>
      <c r="K141" s="10">
        <v>2700000</v>
      </c>
      <c r="L141" s="10">
        <v>1487200</v>
      </c>
      <c r="M141" s="10">
        <v>49077600</v>
      </c>
      <c r="N141" s="10"/>
      <c r="O141" s="10">
        <f t="shared" si="13"/>
        <v>53264800</v>
      </c>
      <c r="P141" s="10">
        <f t="shared" si="14"/>
        <v>75498440</v>
      </c>
      <c r="Q141" s="9"/>
    </row>
    <row r="142" spans="1:17" ht="33" customHeight="1">
      <c r="A142" s="72" t="s">
        <v>28</v>
      </c>
      <c r="B142" s="122" t="s">
        <v>78</v>
      </c>
      <c r="C142" s="74" t="s">
        <v>27</v>
      </c>
      <c r="D142" s="74"/>
      <c r="E142" s="19">
        <v>383.8</v>
      </c>
      <c r="F142" s="20" t="s">
        <v>30</v>
      </c>
      <c r="G142" s="21">
        <v>20264640</v>
      </c>
      <c r="H142" s="13">
        <v>2686600</v>
      </c>
      <c r="I142" s="9">
        <v>0</v>
      </c>
      <c r="J142" s="10">
        <f t="shared" si="12"/>
        <v>22951240</v>
      </c>
      <c r="K142" s="10">
        <v>0</v>
      </c>
      <c r="L142" s="10">
        <v>1535200</v>
      </c>
      <c r="M142" s="10">
        <v>50661600</v>
      </c>
      <c r="N142" s="10"/>
      <c r="O142" s="10">
        <f t="shared" si="13"/>
        <v>52196800</v>
      </c>
      <c r="P142" s="10">
        <f t="shared" si="14"/>
        <v>75148040</v>
      </c>
      <c r="Q142" s="9"/>
    </row>
    <row r="143" spans="1:17" ht="33" customHeight="1">
      <c r="A143" s="75"/>
      <c r="B143" s="122" t="s">
        <v>78</v>
      </c>
      <c r="C143" s="74" t="s">
        <v>27</v>
      </c>
      <c r="D143" s="74"/>
      <c r="E143" s="19">
        <f>26.1+89.1</f>
        <v>115.19999999999999</v>
      </c>
      <c r="F143" s="20" t="s">
        <v>29</v>
      </c>
      <c r="G143" s="24">
        <v>6082560</v>
      </c>
      <c r="H143" s="25">
        <v>1152000</v>
      </c>
      <c r="I143" s="9">
        <v>0</v>
      </c>
      <c r="J143" s="10">
        <f t="shared" si="12"/>
        <v>7234560</v>
      </c>
      <c r="K143" s="10"/>
      <c r="L143" s="10">
        <v>460800</v>
      </c>
      <c r="M143" s="10">
        <v>15206400</v>
      </c>
      <c r="N143" s="10"/>
      <c r="O143" s="10">
        <f t="shared" si="13"/>
        <v>15667200</v>
      </c>
      <c r="P143" s="10">
        <f t="shared" si="14"/>
        <v>22901760</v>
      </c>
      <c r="Q143" s="9"/>
    </row>
    <row r="144" spans="1:17" s="38" customFormat="1" ht="33" customHeight="1">
      <c r="A144" s="75">
        <v>49</v>
      </c>
      <c r="B144" s="123" t="s">
        <v>79</v>
      </c>
      <c r="C144" s="69" t="s">
        <v>27</v>
      </c>
      <c r="D144" s="69"/>
      <c r="E144" s="77">
        <f>SUM(E145:E146)</f>
        <v>509.9</v>
      </c>
      <c r="F144" s="124"/>
      <c r="G144" s="24">
        <v>26922720</v>
      </c>
      <c r="H144" s="61">
        <v>3569300</v>
      </c>
      <c r="I144" s="26">
        <v>0</v>
      </c>
      <c r="J144" s="7">
        <f t="shared" si="12"/>
        <v>30492020</v>
      </c>
      <c r="K144" s="7">
        <v>6750000</v>
      </c>
      <c r="L144" s="7">
        <v>2039600</v>
      </c>
      <c r="M144" s="7">
        <v>67306800</v>
      </c>
      <c r="N144" s="7">
        <v>0</v>
      </c>
      <c r="O144" s="7">
        <f t="shared" si="13"/>
        <v>76096400</v>
      </c>
      <c r="P144" s="7">
        <f t="shared" si="14"/>
        <v>106588420</v>
      </c>
      <c r="Q144" s="26"/>
    </row>
    <row r="145" spans="1:17" ht="33" customHeight="1">
      <c r="A145" s="72" t="s">
        <v>28</v>
      </c>
      <c r="B145" s="122" t="s">
        <v>79</v>
      </c>
      <c r="C145" s="74" t="s">
        <v>27</v>
      </c>
      <c r="D145" s="74"/>
      <c r="E145" s="19">
        <v>352.2</v>
      </c>
      <c r="F145" s="20" t="s">
        <v>30</v>
      </c>
      <c r="G145" s="21">
        <v>18596160</v>
      </c>
      <c r="H145" s="13">
        <v>2465400</v>
      </c>
      <c r="I145" s="9">
        <v>0</v>
      </c>
      <c r="J145" s="10">
        <f t="shared" si="12"/>
        <v>21061560</v>
      </c>
      <c r="K145" s="10">
        <v>6750000</v>
      </c>
      <c r="L145" s="10">
        <v>1408800</v>
      </c>
      <c r="M145" s="10">
        <v>46490400</v>
      </c>
      <c r="N145" s="10"/>
      <c r="O145" s="10">
        <f t="shared" si="13"/>
        <v>54649200</v>
      </c>
      <c r="P145" s="10">
        <f t="shared" si="14"/>
        <v>75710760</v>
      </c>
      <c r="Q145" s="9"/>
    </row>
    <row r="146" spans="1:17" ht="33" customHeight="1">
      <c r="A146" s="72" t="s">
        <v>28</v>
      </c>
      <c r="B146" s="122" t="s">
        <v>79</v>
      </c>
      <c r="C146" s="74" t="s">
        <v>27</v>
      </c>
      <c r="D146" s="74"/>
      <c r="E146" s="19">
        <v>157.69999999999999</v>
      </c>
      <c r="F146" s="20" t="s">
        <v>30</v>
      </c>
      <c r="G146" s="21">
        <v>8326560</v>
      </c>
      <c r="H146" s="22">
        <v>1103900</v>
      </c>
      <c r="I146" s="9">
        <v>0</v>
      </c>
      <c r="J146" s="10">
        <f t="shared" si="12"/>
        <v>9430460</v>
      </c>
      <c r="K146" s="10">
        <v>0</v>
      </c>
      <c r="L146" s="10">
        <v>630800</v>
      </c>
      <c r="M146" s="10">
        <v>20816400</v>
      </c>
      <c r="N146" s="10"/>
      <c r="O146" s="10">
        <f t="shared" si="13"/>
        <v>21447200</v>
      </c>
      <c r="P146" s="10">
        <f t="shared" si="14"/>
        <v>30877660</v>
      </c>
      <c r="Q146" s="9"/>
    </row>
    <row r="147" spans="1:17" s="38" customFormat="1" ht="33" customHeight="1">
      <c r="A147" s="75">
        <v>50</v>
      </c>
      <c r="B147" s="123" t="s">
        <v>80</v>
      </c>
      <c r="C147" s="69" t="s">
        <v>27</v>
      </c>
      <c r="D147" s="69"/>
      <c r="E147" s="77">
        <f>SUM(E148:E149)</f>
        <v>468.4</v>
      </c>
      <c r="F147" s="124"/>
      <c r="G147" s="24">
        <v>24731520</v>
      </c>
      <c r="H147" s="61">
        <v>3549400</v>
      </c>
      <c r="I147" s="26">
        <v>0</v>
      </c>
      <c r="J147" s="7">
        <f t="shared" si="12"/>
        <v>28280920</v>
      </c>
      <c r="K147" s="7">
        <v>5400000</v>
      </c>
      <c r="L147" s="7">
        <v>1873600</v>
      </c>
      <c r="M147" s="7">
        <v>61828800</v>
      </c>
      <c r="N147" s="7">
        <v>0</v>
      </c>
      <c r="O147" s="7">
        <f t="shared" si="13"/>
        <v>69102400</v>
      </c>
      <c r="P147" s="7">
        <f t="shared" si="14"/>
        <v>97383320</v>
      </c>
      <c r="Q147" s="26"/>
    </row>
    <row r="148" spans="1:17" ht="33" customHeight="1">
      <c r="A148" s="72" t="s">
        <v>28</v>
      </c>
      <c r="B148" s="122" t="s">
        <v>80</v>
      </c>
      <c r="C148" s="74" t="s">
        <v>27</v>
      </c>
      <c r="D148" s="74"/>
      <c r="E148" s="19">
        <v>90.2</v>
      </c>
      <c r="F148" s="20" t="s">
        <v>29</v>
      </c>
      <c r="G148" s="24">
        <v>4762560</v>
      </c>
      <c r="H148" s="25">
        <v>902000</v>
      </c>
      <c r="I148" s="9">
        <v>0</v>
      </c>
      <c r="J148" s="10">
        <f t="shared" si="12"/>
        <v>5664560</v>
      </c>
      <c r="K148" s="10">
        <v>5400000</v>
      </c>
      <c r="L148" s="10">
        <v>360800</v>
      </c>
      <c r="M148" s="10">
        <v>11906400</v>
      </c>
      <c r="N148" s="10"/>
      <c r="O148" s="10">
        <f t="shared" si="13"/>
        <v>17667200</v>
      </c>
      <c r="P148" s="10">
        <f t="shared" si="14"/>
        <v>23331760</v>
      </c>
      <c r="Q148" s="9"/>
    </row>
    <row r="149" spans="1:17" ht="33" customHeight="1">
      <c r="A149" s="72" t="s">
        <v>28</v>
      </c>
      <c r="B149" s="122" t="s">
        <v>80</v>
      </c>
      <c r="C149" s="74" t="s">
        <v>27</v>
      </c>
      <c r="D149" s="74"/>
      <c r="E149" s="19">
        <v>378.2</v>
      </c>
      <c r="F149" s="20" t="s">
        <v>30</v>
      </c>
      <c r="G149" s="21">
        <v>19968960</v>
      </c>
      <c r="H149" s="13">
        <v>2647400</v>
      </c>
      <c r="I149" s="9">
        <v>0</v>
      </c>
      <c r="J149" s="10">
        <f t="shared" si="12"/>
        <v>22616360</v>
      </c>
      <c r="K149" s="10">
        <v>0</v>
      </c>
      <c r="L149" s="10">
        <v>1512800</v>
      </c>
      <c r="M149" s="10">
        <v>49922400</v>
      </c>
      <c r="N149" s="10"/>
      <c r="O149" s="10">
        <f t="shared" si="13"/>
        <v>51435200</v>
      </c>
      <c r="P149" s="10">
        <f t="shared" si="14"/>
        <v>74051560</v>
      </c>
      <c r="Q149" s="9"/>
    </row>
    <row r="150" spans="1:17" s="38" customFormat="1" ht="33" customHeight="1">
      <c r="A150" s="75">
        <v>51</v>
      </c>
      <c r="B150" s="123" t="s">
        <v>81</v>
      </c>
      <c r="C150" s="69" t="s">
        <v>27</v>
      </c>
      <c r="D150" s="69"/>
      <c r="E150" s="77">
        <f>SUM(E151:E151)</f>
        <v>328.8</v>
      </c>
      <c r="F150" s="124"/>
      <c r="G150" s="24">
        <v>17360640</v>
      </c>
      <c r="H150" s="25">
        <v>2301600</v>
      </c>
      <c r="I150" s="26">
        <v>0</v>
      </c>
      <c r="J150" s="7">
        <f t="shared" si="12"/>
        <v>19662240</v>
      </c>
      <c r="K150" s="7">
        <v>2700000</v>
      </c>
      <c r="L150" s="7">
        <v>1315200</v>
      </c>
      <c r="M150" s="7">
        <v>43401600</v>
      </c>
      <c r="N150" s="7">
        <v>0</v>
      </c>
      <c r="O150" s="7">
        <f t="shared" si="13"/>
        <v>47416800</v>
      </c>
      <c r="P150" s="7">
        <f t="shared" si="14"/>
        <v>67079040</v>
      </c>
      <c r="Q150" s="26"/>
    </row>
    <row r="151" spans="1:17" ht="33" customHeight="1">
      <c r="A151" s="72" t="s">
        <v>28</v>
      </c>
      <c r="B151" s="122" t="s">
        <v>81</v>
      </c>
      <c r="C151" s="74" t="s">
        <v>27</v>
      </c>
      <c r="D151" s="74"/>
      <c r="E151" s="19">
        <v>328.8</v>
      </c>
      <c r="F151" s="20" t="s">
        <v>30</v>
      </c>
      <c r="G151" s="21">
        <v>17360640</v>
      </c>
      <c r="H151" s="13">
        <v>2301600</v>
      </c>
      <c r="I151" s="9">
        <v>0</v>
      </c>
      <c r="J151" s="10">
        <f t="shared" si="12"/>
        <v>19662240</v>
      </c>
      <c r="K151" s="10">
        <v>2700000</v>
      </c>
      <c r="L151" s="10">
        <v>1315200</v>
      </c>
      <c r="M151" s="10">
        <v>43401600</v>
      </c>
      <c r="N151" s="10"/>
      <c r="O151" s="10">
        <f t="shared" si="13"/>
        <v>47416800</v>
      </c>
      <c r="P151" s="10">
        <f t="shared" si="14"/>
        <v>67079040</v>
      </c>
      <c r="Q151" s="9"/>
    </row>
    <row r="152" spans="1:17" s="38" customFormat="1" ht="33" customHeight="1">
      <c r="A152" s="75">
        <v>52</v>
      </c>
      <c r="B152" s="123" t="s">
        <v>82</v>
      </c>
      <c r="C152" s="69" t="s">
        <v>27</v>
      </c>
      <c r="D152" s="69"/>
      <c r="E152" s="77">
        <f>SUM(E153:E154)</f>
        <v>657.2</v>
      </c>
      <c r="F152" s="124"/>
      <c r="G152" s="24">
        <v>34700160</v>
      </c>
      <c r="H152" s="61">
        <v>4600400</v>
      </c>
      <c r="I152" s="26">
        <v>0</v>
      </c>
      <c r="J152" s="7">
        <f t="shared" si="12"/>
        <v>39300560</v>
      </c>
      <c r="K152" s="7">
        <v>6750000</v>
      </c>
      <c r="L152" s="7">
        <v>2628800</v>
      </c>
      <c r="M152" s="7">
        <v>86750400</v>
      </c>
      <c r="N152" s="7">
        <v>0</v>
      </c>
      <c r="O152" s="7">
        <f t="shared" si="13"/>
        <v>96129200</v>
      </c>
      <c r="P152" s="7">
        <f t="shared" si="14"/>
        <v>135429760</v>
      </c>
      <c r="Q152" s="26"/>
    </row>
    <row r="153" spans="1:17" ht="33" customHeight="1">
      <c r="A153" s="72" t="s">
        <v>28</v>
      </c>
      <c r="B153" s="122" t="s">
        <v>82</v>
      </c>
      <c r="C153" s="74" t="s">
        <v>27</v>
      </c>
      <c r="D153" s="74"/>
      <c r="E153" s="19">
        <v>359.1</v>
      </c>
      <c r="F153" s="20" t="s">
        <v>30</v>
      </c>
      <c r="G153" s="21">
        <v>18960480</v>
      </c>
      <c r="H153" s="22">
        <v>2513700</v>
      </c>
      <c r="I153" s="9">
        <v>0</v>
      </c>
      <c r="J153" s="10">
        <f t="shared" si="12"/>
        <v>21474180</v>
      </c>
      <c r="K153" s="10">
        <v>6750000</v>
      </c>
      <c r="L153" s="10">
        <v>1436400</v>
      </c>
      <c r="M153" s="10">
        <v>47401200</v>
      </c>
      <c r="N153" s="10"/>
      <c r="O153" s="10">
        <f t="shared" si="13"/>
        <v>55587600</v>
      </c>
      <c r="P153" s="10">
        <f t="shared" si="14"/>
        <v>77061780</v>
      </c>
      <c r="Q153" s="9"/>
    </row>
    <row r="154" spans="1:17" ht="33" customHeight="1">
      <c r="A154" s="72" t="s">
        <v>28</v>
      </c>
      <c r="B154" s="122" t="s">
        <v>82</v>
      </c>
      <c r="C154" s="74" t="s">
        <v>27</v>
      </c>
      <c r="D154" s="74"/>
      <c r="E154" s="19">
        <v>298.10000000000002</v>
      </c>
      <c r="F154" s="20" t="s">
        <v>30</v>
      </c>
      <c r="G154" s="21">
        <v>15739680</v>
      </c>
      <c r="H154" s="13">
        <v>2086700</v>
      </c>
      <c r="I154" s="9">
        <v>0</v>
      </c>
      <c r="J154" s="10">
        <f t="shared" si="12"/>
        <v>17826380</v>
      </c>
      <c r="K154" s="10">
        <v>0</v>
      </c>
      <c r="L154" s="10">
        <v>1192400</v>
      </c>
      <c r="M154" s="10">
        <v>39349200</v>
      </c>
      <c r="N154" s="10"/>
      <c r="O154" s="10">
        <f t="shared" si="13"/>
        <v>40541600</v>
      </c>
      <c r="P154" s="10">
        <f t="shared" si="14"/>
        <v>58367980</v>
      </c>
      <c r="Q154" s="9"/>
    </row>
    <row r="155" spans="1:17" s="38" customFormat="1" ht="33" customHeight="1">
      <c r="A155" s="75">
        <v>53</v>
      </c>
      <c r="B155" s="123" t="s">
        <v>83</v>
      </c>
      <c r="C155" s="69" t="s">
        <v>27</v>
      </c>
      <c r="D155" s="69"/>
      <c r="E155" s="77">
        <f>SUM(E156:E156)</f>
        <v>323.89999999999998</v>
      </c>
      <c r="F155" s="124"/>
      <c r="G155" s="24">
        <v>17101920</v>
      </c>
      <c r="H155" s="61">
        <v>2267300</v>
      </c>
      <c r="I155" s="26">
        <v>0</v>
      </c>
      <c r="J155" s="7">
        <f t="shared" si="12"/>
        <v>19369220</v>
      </c>
      <c r="K155" s="7">
        <v>8100000</v>
      </c>
      <c r="L155" s="7">
        <v>1295600</v>
      </c>
      <c r="M155" s="7">
        <v>42754800</v>
      </c>
      <c r="N155" s="7">
        <v>0</v>
      </c>
      <c r="O155" s="7">
        <f t="shared" si="13"/>
        <v>52150400</v>
      </c>
      <c r="P155" s="7">
        <f t="shared" si="14"/>
        <v>71519620</v>
      </c>
      <c r="Q155" s="26"/>
    </row>
    <row r="156" spans="1:17" ht="33" customHeight="1">
      <c r="A156" s="72" t="s">
        <v>28</v>
      </c>
      <c r="B156" s="122" t="s">
        <v>83</v>
      </c>
      <c r="C156" s="74" t="s">
        <v>27</v>
      </c>
      <c r="D156" s="74"/>
      <c r="E156" s="19">
        <v>323.89999999999998</v>
      </c>
      <c r="F156" s="20" t="s">
        <v>30</v>
      </c>
      <c r="G156" s="21">
        <v>17101920</v>
      </c>
      <c r="H156" s="13">
        <v>2267300</v>
      </c>
      <c r="I156" s="9">
        <v>0</v>
      </c>
      <c r="J156" s="10">
        <f t="shared" si="12"/>
        <v>19369220</v>
      </c>
      <c r="K156" s="10">
        <v>8100000</v>
      </c>
      <c r="L156" s="10">
        <v>1295600</v>
      </c>
      <c r="M156" s="10">
        <v>42754800</v>
      </c>
      <c r="N156" s="10"/>
      <c r="O156" s="10">
        <f t="shared" si="13"/>
        <v>52150400</v>
      </c>
      <c r="P156" s="10">
        <f t="shared" si="14"/>
        <v>71519620</v>
      </c>
      <c r="Q156" s="9"/>
    </row>
    <row r="157" spans="1:17" s="38" customFormat="1" ht="33" customHeight="1">
      <c r="A157" s="75">
        <v>54</v>
      </c>
      <c r="B157" s="123" t="s">
        <v>84</v>
      </c>
      <c r="C157" s="69" t="s">
        <v>27</v>
      </c>
      <c r="D157" s="69"/>
      <c r="E157" s="77">
        <f>E158+E159</f>
        <v>526.5</v>
      </c>
      <c r="F157" s="124"/>
      <c r="G157" s="24">
        <v>27799200</v>
      </c>
      <c r="H157" s="25">
        <v>4205700</v>
      </c>
      <c r="I157" s="26">
        <v>0</v>
      </c>
      <c r="J157" s="7">
        <f t="shared" si="12"/>
        <v>32004900</v>
      </c>
      <c r="K157" s="7">
        <v>4050000</v>
      </c>
      <c r="L157" s="7">
        <v>2106000</v>
      </c>
      <c r="M157" s="7">
        <v>69498000</v>
      </c>
      <c r="N157" s="7">
        <v>0</v>
      </c>
      <c r="O157" s="7">
        <f t="shared" si="13"/>
        <v>75654000</v>
      </c>
      <c r="P157" s="7">
        <f t="shared" si="14"/>
        <v>107658900</v>
      </c>
      <c r="Q157" s="26"/>
    </row>
    <row r="158" spans="1:17" ht="33" customHeight="1">
      <c r="A158" s="72" t="s">
        <v>28</v>
      </c>
      <c r="B158" s="122" t="s">
        <v>84</v>
      </c>
      <c r="C158" s="74" t="s">
        <v>27</v>
      </c>
      <c r="D158" s="74"/>
      <c r="E158" s="19">
        <f>86.5+86.9</f>
        <v>173.4</v>
      </c>
      <c r="F158" s="20" t="s">
        <v>29</v>
      </c>
      <c r="G158" s="21">
        <v>9155520</v>
      </c>
      <c r="H158" s="13">
        <v>1734000</v>
      </c>
      <c r="I158" s="9">
        <v>0</v>
      </c>
      <c r="J158" s="10">
        <f t="shared" si="12"/>
        <v>10889520</v>
      </c>
      <c r="K158" s="10">
        <v>4050000</v>
      </c>
      <c r="L158" s="10">
        <v>693600</v>
      </c>
      <c r="M158" s="10">
        <v>22888800</v>
      </c>
      <c r="N158" s="10"/>
      <c r="O158" s="10">
        <f t="shared" si="13"/>
        <v>27632400</v>
      </c>
      <c r="P158" s="10">
        <f t="shared" si="14"/>
        <v>38521920</v>
      </c>
      <c r="Q158" s="9"/>
    </row>
    <row r="159" spans="1:17" ht="33" customHeight="1">
      <c r="A159" s="72"/>
      <c r="B159" s="122" t="s">
        <v>84</v>
      </c>
      <c r="C159" s="74" t="s">
        <v>27</v>
      </c>
      <c r="D159" s="74"/>
      <c r="E159" s="19">
        <f>353.1</f>
        <v>353.1</v>
      </c>
      <c r="F159" s="20" t="s">
        <v>30</v>
      </c>
      <c r="G159" s="21">
        <v>18643680</v>
      </c>
      <c r="H159" s="13">
        <v>2471700</v>
      </c>
      <c r="I159" s="9">
        <v>0</v>
      </c>
      <c r="J159" s="10">
        <f t="shared" si="12"/>
        <v>21115380</v>
      </c>
      <c r="K159" s="10">
        <v>0</v>
      </c>
      <c r="L159" s="10">
        <v>1412400</v>
      </c>
      <c r="M159" s="10">
        <v>46609200</v>
      </c>
      <c r="N159" s="10"/>
      <c r="O159" s="10">
        <f t="shared" si="13"/>
        <v>48021600</v>
      </c>
      <c r="P159" s="10">
        <f t="shared" si="14"/>
        <v>69136980</v>
      </c>
      <c r="Q159" s="9"/>
    </row>
    <row r="160" spans="1:17" s="38" customFormat="1" ht="33" customHeight="1">
      <c r="A160" s="75">
        <v>55</v>
      </c>
      <c r="B160" s="123" t="s">
        <v>85</v>
      </c>
      <c r="C160" s="69" t="s">
        <v>27</v>
      </c>
      <c r="D160" s="69"/>
      <c r="E160" s="77">
        <f>+SUM(E161:E163)</f>
        <v>1438</v>
      </c>
      <c r="F160" s="124"/>
      <c r="G160" s="24">
        <v>75926400</v>
      </c>
      <c r="H160" s="25">
        <v>11059900</v>
      </c>
      <c r="I160" s="26">
        <v>0</v>
      </c>
      <c r="J160" s="7">
        <f t="shared" si="12"/>
        <v>86986300</v>
      </c>
      <c r="K160" s="7">
        <v>5400000</v>
      </c>
      <c r="L160" s="7">
        <v>5752000</v>
      </c>
      <c r="M160" s="7">
        <v>189816000</v>
      </c>
      <c r="N160" s="7">
        <v>0</v>
      </c>
      <c r="O160" s="7">
        <f t="shared" si="13"/>
        <v>200968000</v>
      </c>
      <c r="P160" s="7">
        <f t="shared" si="14"/>
        <v>287954300</v>
      </c>
      <c r="Q160" s="26"/>
    </row>
    <row r="161" spans="1:17" ht="33" customHeight="1">
      <c r="A161" s="72" t="s">
        <v>28</v>
      </c>
      <c r="B161" s="122" t="s">
        <v>85</v>
      </c>
      <c r="C161" s="74" t="s">
        <v>27</v>
      </c>
      <c r="D161" s="74"/>
      <c r="E161" s="19">
        <f>206.9+124.4</f>
        <v>331.3</v>
      </c>
      <c r="F161" s="20" t="s">
        <v>29</v>
      </c>
      <c r="G161" s="21">
        <v>17492640</v>
      </c>
      <c r="H161" s="13">
        <v>3313000</v>
      </c>
      <c r="I161" s="9">
        <v>0</v>
      </c>
      <c r="J161" s="10">
        <f t="shared" si="12"/>
        <v>20805640</v>
      </c>
      <c r="K161" s="10">
        <v>5400000</v>
      </c>
      <c r="L161" s="10">
        <v>1325200</v>
      </c>
      <c r="M161" s="10">
        <v>43731600</v>
      </c>
      <c r="N161" s="10"/>
      <c r="O161" s="10">
        <f t="shared" si="13"/>
        <v>50456800</v>
      </c>
      <c r="P161" s="10">
        <f t="shared" si="14"/>
        <v>71262440</v>
      </c>
      <c r="Q161" s="9"/>
    </row>
    <row r="162" spans="1:17" ht="33" customHeight="1">
      <c r="A162" s="72" t="s">
        <v>28</v>
      </c>
      <c r="B162" s="122" t="s">
        <v>85</v>
      </c>
      <c r="C162" s="74" t="s">
        <v>27</v>
      </c>
      <c r="D162" s="74"/>
      <c r="E162" s="23">
        <v>346.7</v>
      </c>
      <c r="F162" s="20" t="s">
        <v>30</v>
      </c>
      <c r="G162" s="21">
        <v>18305760</v>
      </c>
      <c r="H162" s="13">
        <v>2426900</v>
      </c>
      <c r="I162" s="9">
        <v>0</v>
      </c>
      <c r="J162" s="10">
        <f t="shared" si="12"/>
        <v>20732660</v>
      </c>
      <c r="K162" s="10"/>
      <c r="L162" s="10">
        <v>1386800</v>
      </c>
      <c r="M162" s="10">
        <v>45764400</v>
      </c>
      <c r="N162" s="10"/>
      <c r="O162" s="10">
        <f t="shared" si="13"/>
        <v>47151200</v>
      </c>
      <c r="P162" s="10">
        <f t="shared" si="14"/>
        <v>67883860</v>
      </c>
      <c r="Q162" s="9"/>
    </row>
    <row r="163" spans="1:17" ht="33" customHeight="1">
      <c r="A163" s="72" t="s">
        <v>28</v>
      </c>
      <c r="B163" s="122" t="s">
        <v>85</v>
      </c>
      <c r="C163" s="74" t="s">
        <v>27</v>
      </c>
      <c r="D163" s="74"/>
      <c r="E163" s="19">
        <v>760</v>
      </c>
      <c r="F163" s="20" t="s">
        <v>30</v>
      </c>
      <c r="G163" s="21">
        <v>40128000</v>
      </c>
      <c r="H163" s="22">
        <v>5320000</v>
      </c>
      <c r="I163" s="9">
        <v>0</v>
      </c>
      <c r="J163" s="10">
        <f t="shared" si="12"/>
        <v>45448000</v>
      </c>
      <c r="K163" s="10"/>
      <c r="L163" s="10">
        <v>3040000</v>
      </c>
      <c r="M163" s="10">
        <v>100320000</v>
      </c>
      <c r="N163" s="10"/>
      <c r="O163" s="10">
        <f t="shared" si="13"/>
        <v>103360000</v>
      </c>
      <c r="P163" s="10">
        <f t="shared" si="14"/>
        <v>148808000</v>
      </c>
      <c r="Q163" s="9"/>
    </row>
    <row r="164" spans="1:17" s="38" customFormat="1" ht="33" customHeight="1">
      <c r="A164" s="75">
        <v>56</v>
      </c>
      <c r="B164" s="123" t="s">
        <v>86</v>
      </c>
      <c r="C164" s="69" t="s">
        <v>27</v>
      </c>
      <c r="D164" s="69"/>
      <c r="E164" s="77">
        <f>SUM(E165:E166)</f>
        <v>601.29999999999995</v>
      </c>
      <c r="F164" s="78" t="s">
        <v>29</v>
      </c>
      <c r="G164" s="24">
        <v>31748640</v>
      </c>
      <c r="H164" s="25">
        <v>4769200</v>
      </c>
      <c r="I164" s="26">
        <v>0</v>
      </c>
      <c r="J164" s="7">
        <f t="shared" si="12"/>
        <v>36517840</v>
      </c>
      <c r="K164" s="7">
        <v>6750000</v>
      </c>
      <c r="L164" s="7">
        <v>2405200</v>
      </c>
      <c r="M164" s="7">
        <v>79371600</v>
      </c>
      <c r="N164" s="7">
        <v>0</v>
      </c>
      <c r="O164" s="7">
        <f t="shared" si="13"/>
        <v>88526800</v>
      </c>
      <c r="P164" s="7">
        <f t="shared" si="14"/>
        <v>125044640</v>
      </c>
      <c r="Q164" s="26"/>
    </row>
    <row r="165" spans="1:17" ht="33" customHeight="1">
      <c r="A165" s="72" t="s">
        <v>28</v>
      </c>
      <c r="B165" s="122" t="s">
        <v>86</v>
      </c>
      <c r="C165" s="74" t="s">
        <v>27</v>
      </c>
      <c r="D165" s="74"/>
      <c r="E165" s="27">
        <v>414.6</v>
      </c>
      <c r="F165" s="20" t="s">
        <v>30</v>
      </c>
      <c r="G165" s="21">
        <v>21890880</v>
      </c>
      <c r="H165" s="13">
        <v>2902200</v>
      </c>
      <c r="I165" s="9">
        <v>0</v>
      </c>
      <c r="J165" s="10">
        <f t="shared" si="12"/>
        <v>24793080</v>
      </c>
      <c r="K165" s="10">
        <v>6750000</v>
      </c>
      <c r="L165" s="10">
        <v>1658400</v>
      </c>
      <c r="M165" s="10">
        <v>54727200</v>
      </c>
      <c r="N165" s="10"/>
      <c r="O165" s="10">
        <f t="shared" si="13"/>
        <v>63135600</v>
      </c>
      <c r="P165" s="10">
        <f t="shared" si="14"/>
        <v>87928680</v>
      </c>
      <c r="Q165" s="9"/>
    </row>
    <row r="166" spans="1:17" ht="33" customHeight="1">
      <c r="A166" s="72" t="s">
        <v>28</v>
      </c>
      <c r="B166" s="122" t="s">
        <v>86</v>
      </c>
      <c r="C166" s="74" t="s">
        <v>27</v>
      </c>
      <c r="D166" s="74"/>
      <c r="E166" s="27">
        <v>186.7</v>
      </c>
      <c r="F166" s="20" t="s">
        <v>30</v>
      </c>
      <c r="G166" s="21">
        <v>9857760</v>
      </c>
      <c r="H166" s="13">
        <v>1867000</v>
      </c>
      <c r="I166" s="9">
        <v>0</v>
      </c>
      <c r="J166" s="10">
        <f t="shared" si="12"/>
        <v>11724760</v>
      </c>
      <c r="K166" s="10">
        <v>0</v>
      </c>
      <c r="L166" s="10">
        <v>746800</v>
      </c>
      <c r="M166" s="10">
        <v>24644400</v>
      </c>
      <c r="N166" s="10"/>
      <c r="O166" s="10">
        <f t="shared" si="13"/>
        <v>25391200</v>
      </c>
      <c r="P166" s="10">
        <f t="shared" si="14"/>
        <v>37115960</v>
      </c>
      <c r="Q166" s="9"/>
    </row>
    <row r="167" spans="1:17" s="38" customFormat="1" ht="33" customHeight="1">
      <c r="A167" s="69"/>
      <c r="B167" s="125" t="s">
        <v>20</v>
      </c>
      <c r="C167" s="69"/>
      <c r="D167" s="69"/>
      <c r="E167" s="24">
        <v>30105.3</v>
      </c>
      <c r="F167" s="78" t="s">
        <v>29</v>
      </c>
      <c r="G167" s="7">
        <v>1589559840</v>
      </c>
      <c r="H167" s="7">
        <v>226715400</v>
      </c>
      <c r="I167" s="7"/>
      <c r="J167" s="7">
        <f t="shared" si="12"/>
        <v>1816275240</v>
      </c>
      <c r="K167" s="7">
        <v>278100000</v>
      </c>
      <c r="L167" s="7">
        <f>SUM(L11:L166)/2</f>
        <v>120421200</v>
      </c>
      <c r="M167" s="7">
        <v>3973899600</v>
      </c>
      <c r="N167" s="7">
        <v>0</v>
      </c>
      <c r="O167" s="7">
        <f t="shared" si="13"/>
        <v>4372420800</v>
      </c>
      <c r="P167" s="7">
        <f t="shared" si="14"/>
        <v>6188696040</v>
      </c>
      <c r="Q167" s="26"/>
    </row>
    <row r="168" spans="1:17" s="38" customFormat="1" ht="21.95" customHeight="1">
      <c r="A168" s="257" t="s">
        <v>87</v>
      </c>
      <c r="B168" s="258"/>
      <c r="C168" s="257"/>
      <c r="D168" s="257"/>
      <c r="E168" s="257"/>
      <c r="F168" s="257"/>
      <c r="G168" s="259"/>
      <c r="H168" s="259"/>
      <c r="I168" s="259"/>
      <c r="J168" s="259"/>
      <c r="K168" s="259"/>
      <c r="L168" s="259"/>
      <c r="M168" s="259"/>
      <c r="N168" s="259"/>
      <c r="O168" s="259"/>
      <c r="P168" s="259"/>
      <c r="Q168" s="259"/>
    </row>
    <row r="169" spans="1:17">
      <c r="N169" s="256" t="s">
        <v>88</v>
      </c>
      <c r="O169" s="256"/>
      <c r="P169" s="256"/>
    </row>
    <row r="170" spans="1:17">
      <c r="H170" s="255" t="s">
        <v>89</v>
      </c>
      <c r="I170" s="255"/>
      <c r="J170" s="255"/>
      <c r="K170" s="255"/>
      <c r="N170" s="256" t="s">
        <v>90</v>
      </c>
      <c r="O170" s="256"/>
      <c r="P170" s="256"/>
    </row>
    <row r="171" spans="1:17">
      <c r="N171" s="97"/>
      <c r="O171" s="97"/>
      <c r="P171" s="98"/>
    </row>
    <row r="172" spans="1:17">
      <c r="N172" s="97"/>
      <c r="O172" s="97"/>
      <c r="P172" s="98"/>
    </row>
    <row r="173" spans="1:17">
      <c r="N173" s="97"/>
      <c r="O173" s="97"/>
      <c r="P173" s="98"/>
    </row>
    <row r="174" spans="1:17">
      <c r="E174" s="254"/>
      <c r="F174" s="254"/>
      <c r="G174" s="256"/>
      <c r="H174" s="256"/>
      <c r="I174" s="255"/>
      <c r="J174" s="255"/>
      <c r="K174" s="256"/>
      <c r="L174" s="256"/>
      <c r="M174" s="256"/>
      <c r="N174" s="256" t="s">
        <v>91</v>
      </c>
      <c r="O174" s="256"/>
      <c r="P174" s="256"/>
    </row>
    <row r="175" spans="1:17">
      <c r="N175" s="256" t="s">
        <v>92</v>
      </c>
      <c r="O175" s="256"/>
      <c r="P175" s="256"/>
    </row>
    <row r="179" spans="1:16" s="38" customFormat="1" ht="15">
      <c r="A179" s="117"/>
      <c r="B179" s="118"/>
      <c r="C179" s="117"/>
      <c r="D179" s="117"/>
      <c r="E179" s="254"/>
      <c r="F179" s="254"/>
      <c r="G179" s="255"/>
      <c r="H179" s="255"/>
      <c r="I179" s="255"/>
      <c r="J179" s="255"/>
      <c r="K179" s="255"/>
      <c r="L179" s="256"/>
      <c r="M179" s="256"/>
      <c r="N179" s="97"/>
      <c r="O179" s="97"/>
      <c r="P179" s="98"/>
    </row>
    <row r="184" spans="1:16" s="38" customFormat="1" ht="15">
      <c r="A184" s="117"/>
      <c r="B184" s="118"/>
      <c r="C184" s="117"/>
      <c r="D184" s="117"/>
      <c r="E184" s="254"/>
      <c r="F184" s="254"/>
      <c r="G184" s="255"/>
      <c r="H184" s="255"/>
      <c r="I184" s="255"/>
      <c r="J184" s="255"/>
      <c r="K184" s="255"/>
      <c r="L184" s="256"/>
      <c r="M184" s="256"/>
      <c r="N184" s="97"/>
      <c r="O184" s="97"/>
      <c r="P184" s="98"/>
    </row>
    <row r="188" spans="1:16">
      <c r="E188" s="254"/>
      <c r="F188" s="254"/>
      <c r="G188" s="255"/>
    </row>
  </sheetData>
  <mergeCells count="37">
    <mergeCell ref="A1:B1"/>
    <mergeCell ref="H1:O1"/>
    <mergeCell ref="A2:B2"/>
    <mergeCell ref="H2:O2"/>
    <mergeCell ref="A3:B3"/>
    <mergeCell ref="A4:Q4"/>
    <mergeCell ref="A5:Q5"/>
    <mergeCell ref="A6:Q6"/>
    <mergeCell ref="G9:J9"/>
    <mergeCell ref="K9:O9"/>
    <mergeCell ref="A9:A10"/>
    <mergeCell ref="B9:B10"/>
    <mergeCell ref="C9:C10"/>
    <mergeCell ref="D9:D10"/>
    <mergeCell ref="E9:E10"/>
    <mergeCell ref="F9:F10"/>
    <mergeCell ref="P9:P10"/>
    <mergeCell ref="Q9:Q10"/>
    <mergeCell ref="A168:Q168"/>
    <mergeCell ref="N169:P169"/>
    <mergeCell ref="H170:K170"/>
    <mergeCell ref="N170:P170"/>
    <mergeCell ref="E174:F174"/>
    <mergeCell ref="G174:H174"/>
    <mergeCell ref="I174:J174"/>
    <mergeCell ref="K174:M174"/>
    <mergeCell ref="N174:P174"/>
    <mergeCell ref="N175:P175"/>
    <mergeCell ref="E179:G179"/>
    <mergeCell ref="H179:I179"/>
    <mergeCell ref="J179:K179"/>
    <mergeCell ref="L179:M179"/>
    <mergeCell ref="E184:G184"/>
    <mergeCell ref="H184:I184"/>
    <mergeCell ref="J184:K184"/>
    <mergeCell ref="L184:M184"/>
    <mergeCell ref="E188:G188"/>
  </mergeCells>
  <pageMargins left="0.7" right="0.7" top="0.75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topLeftCell="A9" workbookViewId="0">
      <pane ySplit="2" topLeftCell="A63" activePane="bottomLeft" state="frozen"/>
      <selection pane="bottomLeft" activeCell="D14" sqref="D14"/>
    </sheetView>
  </sheetViews>
  <sheetFormatPr defaultColWidth="9" defaultRowHeight="13.9"/>
  <cols>
    <col min="1" max="1" width="5.265625" style="107" customWidth="1"/>
    <col min="2" max="2" width="18.3984375" style="108" customWidth="1"/>
    <col min="3" max="3" width="11.59765625" style="107" customWidth="1"/>
    <col min="4" max="6" width="9" style="107"/>
    <col min="7" max="7" width="13.265625" style="107" customWidth="1"/>
    <col min="8" max="8" width="11.3984375" style="107" customWidth="1"/>
    <col min="9" max="9" width="9" style="107"/>
    <col min="10" max="10" width="13.86328125" style="107" customWidth="1"/>
    <col min="11" max="11" width="12.265625" style="107" customWidth="1"/>
    <col min="12" max="12" width="12.59765625" style="107" customWidth="1"/>
    <col min="13" max="13" width="14.59765625" style="107" customWidth="1"/>
    <col min="14" max="14" width="9" style="107"/>
    <col min="15" max="15" width="13.73046875" style="107" customWidth="1"/>
    <col min="16" max="16" width="14.265625" style="107" customWidth="1"/>
    <col min="17" max="16384" width="9" style="107"/>
  </cols>
  <sheetData>
    <row r="1" spans="1:17" s="35" customFormat="1" ht="15.4">
      <c r="A1" s="271" t="s">
        <v>0</v>
      </c>
      <c r="B1" s="272"/>
      <c r="G1" s="37"/>
      <c r="H1" s="255" t="s">
        <v>1</v>
      </c>
      <c r="I1" s="255"/>
      <c r="J1" s="255"/>
      <c r="K1" s="255"/>
      <c r="L1" s="255"/>
      <c r="M1" s="255"/>
      <c r="N1" s="255"/>
      <c r="O1" s="255"/>
      <c r="P1" s="39"/>
    </row>
    <row r="2" spans="1:17" s="35" customFormat="1" ht="36" customHeight="1">
      <c r="A2" s="255" t="s">
        <v>2</v>
      </c>
      <c r="B2" s="270"/>
      <c r="G2" s="37"/>
      <c r="H2" s="267" t="s">
        <v>3</v>
      </c>
      <c r="I2" s="267"/>
      <c r="J2" s="267"/>
      <c r="K2" s="267"/>
      <c r="L2" s="267"/>
      <c r="M2" s="267"/>
      <c r="N2" s="267"/>
      <c r="O2" s="267"/>
      <c r="P2" s="39"/>
    </row>
    <row r="3" spans="1:17" s="35" customFormat="1" ht="15.4">
      <c r="A3" s="271"/>
      <c r="B3" s="272"/>
      <c r="G3" s="37"/>
      <c r="J3" s="39"/>
      <c r="K3" s="37"/>
      <c r="L3" s="37"/>
      <c r="M3" s="37"/>
      <c r="N3" s="37"/>
      <c r="O3" s="37"/>
      <c r="P3" s="39"/>
    </row>
    <row r="4" spans="1:17" s="35" customFormat="1" ht="15.4">
      <c r="A4" s="255" t="s">
        <v>4</v>
      </c>
      <c r="B4" s="270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</row>
    <row r="5" spans="1:17" s="35" customFormat="1" ht="15.4">
      <c r="A5" s="255" t="s">
        <v>5</v>
      </c>
      <c r="B5" s="270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</row>
    <row r="6" spans="1:17" s="35" customFormat="1" ht="15.4">
      <c r="A6" s="255" t="s">
        <v>93</v>
      </c>
      <c r="B6" s="270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</row>
    <row r="7" spans="1:17" s="35" customFormat="1" ht="15.4">
      <c r="A7" s="38"/>
      <c r="B7" s="40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s="35" customFormat="1" ht="15.4">
      <c r="B8" s="36"/>
      <c r="G8" s="37"/>
      <c r="J8" s="39"/>
      <c r="K8" s="37"/>
      <c r="L8" s="37"/>
      <c r="M8" s="37"/>
      <c r="N8" s="37"/>
      <c r="O8" s="37"/>
      <c r="P8" s="39"/>
    </row>
    <row r="9" spans="1:17" s="38" customFormat="1" ht="24.75" customHeight="1">
      <c r="A9" s="261" t="s">
        <v>7</v>
      </c>
      <c r="B9" s="261" t="s">
        <v>8</v>
      </c>
      <c r="C9" s="261" t="s">
        <v>9</v>
      </c>
      <c r="D9" s="261" t="s">
        <v>10</v>
      </c>
      <c r="E9" s="261" t="s">
        <v>11</v>
      </c>
      <c r="F9" s="261" t="s">
        <v>12</v>
      </c>
      <c r="G9" s="261" t="s">
        <v>13</v>
      </c>
      <c r="H9" s="261"/>
      <c r="I9" s="261"/>
      <c r="J9" s="261"/>
      <c r="K9" s="262" t="s">
        <v>14</v>
      </c>
      <c r="L9" s="262"/>
      <c r="M9" s="262"/>
      <c r="N9" s="262"/>
      <c r="O9" s="262"/>
      <c r="P9" s="261" t="s">
        <v>15</v>
      </c>
      <c r="Q9" s="261" t="s">
        <v>16</v>
      </c>
    </row>
    <row r="10" spans="1:17" s="38" customFormat="1" ht="111.95" customHeight="1">
      <c r="A10" s="261"/>
      <c r="B10" s="261"/>
      <c r="C10" s="261"/>
      <c r="D10" s="261"/>
      <c r="E10" s="261"/>
      <c r="F10" s="261"/>
      <c r="G10" s="1" t="s">
        <v>17</v>
      </c>
      <c r="H10" s="43" t="s">
        <v>18</v>
      </c>
      <c r="I10" s="43" t="s">
        <v>19</v>
      </c>
      <c r="J10" s="43" t="s">
        <v>20</v>
      </c>
      <c r="K10" s="44" t="s">
        <v>21</v>
      </c>
      <c r="L10" s="44" t="s">
        <v>22</v>
      </c>
      <c r="M10" s="44" t="s">
        <v>23</v>
      </c>
      <c r="N10" s="44" t="s">
        <v>24</v>
      </c>
      <c r="O10" s="1" t="s">
        <v>25</v>
      </c>
      <c r="P10" s="261"/>
      <c r="Q10" s="261"/>
    </row>
    <row r="11" spans="1:17" s="38" customFormat="1" ht="51" customHeight="1">
      <c r="A11" s="43">
        <v>1</v>
      </c>
      <c r="B11" s="102" t="s">
        <v>94</v>
      </c>
      <c r="C11" s="43" t="s">
        <v>95</v>
      </c>
      <c r="D11" s="43"/>
      <c r="E11" s="30">
        <v>462.6</v>
      </c>
      <c r="F11" s="43"/>
      <c r="G11" s="80">
        <v>24425280</v>
      </c>
      <c r="H11" s="81">
        <v>3238200</v>
      </c>
      <c r="I11" s="1">
        <v>0</v>
      </c>
      <c r="J11" s="1">
        <f t="shared" ref="J11:J42" si="0">H11+G11</f>
        <v>27663480</v>
      </c>
      <c r="K11" s="1">
        <v>12150000</v>
      </c>
      <c r="L11" s="1">
        <v>1850400</v>
      </c>
      <c r="M11" s="44">
        <v>61063200</v>
      </c>
      <c r="N11" s="44">
        <v>0</v>
      </c>
      <c r="O11" s="1">
        <f t="shared" ref="O11:O42" si="1">M11+L11+K11</f>
        <v>75063600</v>
      </c>
      <c r="P11" s="1">
        <f t="shared" ref="P11:P42" si="2">O11+J11</f>
        <v>102727080</v>
      </c>
      <c r="Q11" s="43"/>
    </row>
    <row r="12" spans="1:17" s="35" customFormat="1" ht="51" customHeight="1">
      <c r="A12" s="8" t="s">
        <v>28</v>
      </c>
      <c r="B12" s="109" t="s">
        <v>94</v>
      </c>
      <c r="C12" s="8" t="s">
        <v>95</v>
      </c>
      <c r="D12" s="8"/>
      <c r="E12" s="2">
        <v>276.5</v>
      </c>
      <c r="F12" s="8" t="s">
        <v>30</v>
      </c>
      <c r="G12" s="4">
        <v>14599200</v>
      </c>
      <c r="H12" s="5">
        <v>1935500</v>
      </c>
      <c r="I12" s="6">
        <v>0</v>
      </c>
      <c r="J12" s="6">
        <f t="shared" si="0"/>
        <v>16534700</v>
      </c>
      <c r="K12" s="6">
        <v>12150000</v>
      </c>
      <c r="L12" s="6">
        <v>1106000</v>
      </c>
      <c r="M12" s="6">
        <v>36498000</v>
      </c>
      <c r="N12" s="28">
        <v>0</v>
      </c>
      <c r="O12" s="6">
        <f t="shared" si="1"/>
        <v>49754000</v>
      </c>
      <c r="P12" s="1">
        <f t="shared" si="2"/>
        <v>66288700</v>
      </c>
      <c r="Q12" s="8"/>
    </row>
    <row r="13" spans="1:17" s="35" customFormat="1" ht="51" customHeight="1">
      <c r="A13" s="8" t="s">
        <v>28</v>
      </c>
      <c r="B13" s="109" t="s">
        <v>94</v>
      </c>
      <c r="C13" s="8" t="s">
        <v>95</v>
      </c>
      <c r="D13" s="8"/>
      <c r="E13" s="2">
        <v>186.1</v>
      </c>
      <c r="F13" s="8" t="s">
        <v>30</v>
      </c>
      <c r="G13" s="4">
        <v>9826080</v>
      </c>
      <c r="H13" s="5">
        <v>1302700</v>
      </c>
      <c r="I13" s="6">
        <v>0</v>
      </c>
      <c r="J13" s="6">
        <f t="shared" si="0"/>
        <v>11128780</v>
      </c>
      <c r="K13" s="6">
        <v>0</v>
      </c>
      <c r="L13" s="6">
        <v>744400</v>
      </c>
      <c r="M13" s="6">
        <v>24565200</v>
      </c>
      <c r="N13" s="28">
        <v>0</v>
      </c>
      <c r="O13" s="6">
        <f t="shared" si="1"/>
        <v>25309600</v>
      </c>
      <c r="P13" s="1">
        <f t="shared" si="2"/>
        <v>36438380</v>
      </c>
      <c r="Q13" s="8"/>
    </row>
    <row r="14" spans="1:17" s="38" customFormat="1" ht="51" customHeight="1">
      <c r="A14" s="43">
        <v>2</v>
      </c>
      <c r="B14" s="102" t="s">
        <v>96</v>
      </c>
      <c r="C14" s="43" t="s">
        <v>95</v>
      </c>
      <c r="D14" s="43"/>
      <c r="E14" s="30">
        <v>197</v>
      </c>
      <c r="F14" s="43"/>
      <c r="G14" s="80">
        <v>10401600</v>
      </c>
      <c r="H14" s="81">
        <v>1379000</v>
      </c>
      <c r="I14" s="1">
        <v>0</v>
      </c>
      <c r="J14" s="1">
        <f t="shared" si="0"/>
        <v>11780600</v>
      </c>
      <c r="K14" s="1">
        <v>5400000</v>
      </c>
      <c r="L14" s="1">
        <v>788000</v>
      </c>
      <c r="M14" s="1">
        <v>26004000</v>
      </c>
      <c r="N14" s="44">
        <v>0</v>
      </c>
      <c r="O14" s="1">
        <f t="shared" si="1"/>
        <v>32192000</v>
      </c>
      <c r="P14" s="1">
        <f t="shared" si="2"/>
        <v>43972600</v>
      </c>
      <c r="Q14" s="43"/>
    </row>
    <row r="15" spans="1:17" ht="51" customHeight="1">
      <c r="A15" s="8" t="s">
        <v>28</v>
      </c>
      <c r="B15" s="109" t="s">
        <v>96</v>
      </c>
      <c r="C15" s="8" t="s">
        <v>95</v>
      </c>
      <c r="D15" s="110"/>
      <c r="E15" s="2">
        <v>197</v>
      </c>
      <c r="F15" s="8" t="s">
        <v>30</v>
      </c>
      <c r="G15" s="111">
        <v>10401600</v>
      </c>
      <c r="H15" s="111">
        <v>1379000</v>
      </c>
      <c r="I15" s="111"/>
      <c r="J15" s="6">
        <f t="shared" si="0"/>
        <v>11780600</v>
      </c>
      <c r="K15" s="111">
        <v>5400000</v>
      </c>
      <c r="L15" s="111">
        <v>788000</v>
      </c>
      <c r="M15" s="111">
        <v>26004000</v>
      </c>
      <c r="N15" s="28">
        <v>0</v>
      </c>
      <c r="O15" s="6">
        <f t="shared" si="1"/>
        <v>32192000</v>
      </c>
      <c r="P15" s="1">
        <f t="shared" si="2"/>
        <v>43972600</v>
      </c>
      <c r="Q15" s="110"/>
    </row>
    <row r="16" spans="1:17" s="106" customFormat="1" ht="51" customHeight="1">
      <c r="A16" s="43">
        <v>3</v>
      </c>
      <c r="B16" s="102" t="s">
        <v>97</v>
      </c>
      <c r="C16" s="43" t="s">
        <v>95</v>
      </c>
      <c r="D16" s="112"/>
      <c r="E16" s="30">
        <v>188</v>
      </c>
      <c r="F16" s="43"/>
      <c r="G16" s="113">
        <v>9926400</v>
      </c>
      <c r="H16" s="113">
        <v>1880000</v>
      </c>
      <c r="I16" s="113"/>
      <c r="J16" s="1">
        <f t="shared" si="0"/>
        <v>11806400</v>
      </c>
      <c r="K16" s="113">
        <v>5400000</v>
      </c>
      <c r="L16" s="113">
        <v>752000</v>
      </c>
      <c r="M16" s="113">
        <v>24816000</v>
      </c>
      <c r="N16" s="44">
        <v>0</v>
      </c>
      <c r="O16" s="1">
        <f t="shared" si="1"/>
        <v>30968000</v>
      </c>
      <c r="P16" s="1">
        <f t="shared" si="2"/>
        <v>42774400</v>
      </c>
      <c r="Q16" s="112"/>
    </row>
    <row r="17" spans="1:17" ht="51" customHeight="1">
      <c r="A17" s="8" t="s">
        <v>28</v>
      </c>
      <c r="B17" s="109" t="s">
        <v>97</v>
      </c>
      <c r="C17" s="8" t="s">
        <v>95</v>
      </c>
      <c r="D17" s="110"/>
      <c r="E17" s="2">
        <v>188</v>
      </c>
      <c r="F17" s="8" t="s">
        <v>29</v>
      </c>
      <c r="G17" s="111">
        <v>9926400</v>
      </c>
      <c r="H17" s="111">
        <v>1880000</v>
      </c>
      <c r="I17" s="111"/>
      <c r="J17" s="6">
        <f t="shared" si="0"/>
        <v>11806400</v>
      </c>
      <c r="K17" s="111">
        <v>5400000</v>
      </c>
      <c r="L17" s="111">
        <v>752000</v>
      </c>
      <c r="M17" s="111">
        <v>24816000</v>
      </c>
      <c r="N17" s="28">
        <v>0</v>
      </c>
      <c r="O17" s="6">
        <f t="shared" si="1"/>
        <v>30968000</v>
      </c>
      <c r="P17" s="1">
        <f t="shared" si="2"/>
        <v>42774400</v>
      </c>
      <c r="Q17" s="110"/>
    </row>
    <row r="18" spans="1:17" s="106" customFormat="1" ht="51" customHeight="1">
      <c r="A18" s="43">
        <v>4</v>
      </c>
      <c r="B18" s="102" t="s">
        <v>98</v>
      </c>
      <c r="C18" s="43" t="s">
        <v>95</v>
      </c>
      <c r="D18" s="112"/>
      <c r="E18" s="30">
        <v>367.7</v>
      </c>
      <c r="F18" s="43"/>
      <c r="G18" s="113">
        <v>19414560</v>
      </c>
      <c r="H18" s="113">
        <v>2573900</v>
      </c>
      <c r="I18" s="113"/>
      <c r="J18" s="1">
        <f t="shared" si="0"/>
        <v>21988460</v>
      </c>
      <c r="K18" s="113">
        <v>2700000</v>
      </c>
      <c r="L18" s="113">
        <v>1470800</v>
      </c>
      <c r="M18" s="113">
        <v>48536400</v>
      </c>
      <c r="N18" s="44">
        <v>0</v>
      </c>
      <c r="O18" s="1">
        <f t="shared" si="1"/>
        <v>52707200</v>
      </c>
      <c r="P18" s="1">
        <f t="shared" si="2"/>
        <v>74695660</v>
      </c>
      <c r="Q18" s="112"/>
    </row>
    <row r="19" spans="1:17" ht="51" customHeight="1">
      <c r="A19" s="8" t="s">
        <v>28</v>
      </c>
      <c r="B19" s="109" t="s">
        <v>98</v>
      </c>
      <c r="C19" s="8" t="s">
        <v>95</v>
      </c>
      <c r="D19" s="110"/>
      <c r="E19" s="2">
        <v>367.7</v>
      </c>
      <c r="F19" s="8" t="s">
        <v>30</v>
      </c>
      <c r="G19" s="111">
        <v>19414560</v>
      </c>
      <c r="H19" s="111">
        <v>2573900</v>
      </c>
      <c r="I19" s="111"/>
      <c r="J19" s="6">
        <f t="shared" si="0"/>
        <v>21988460</v>
      </c>
      <c r="K19" s="111">
        <v>2700000</v>
      </c>
      <c r="L19" s="111">
        <v>1470800</v>
      </c>
      <c r="M19" s="111">
        <v>48536400</v>
      </c>
      <c r="N19" s="28">
        <v>0</v>
      </c>
      <c r="O19" s="6">
        <f t="shared" si="1"/>
        <v>52707200</v>
      </c>
      <c r="P19" s="1">
        <f t="shared" si="2"/>
        <v>74695660</v>
      </c>
      <c r="Q19" s="110"/>
    </row>
    <row r="20" spans="1:17" s="106" customFormat="1" ht="51" customHeight="1">
      <c r="A20" s="43">
        <v>5</v>
      </c>
      <c r="B20" s="102" t="s">
        <v>99</v>
      </c>
      <c r="C20" s="43" t="s">
        <v>95</v>
      </c>
      <c r="D20" s="112"/>
      <c r="E20" s="30">
        <v>443.5</v>
      </c>
      <c r="F20" s="43"/>
      <c r="G20" s="113">
        <v>23416800</v>
      </c>
      <c r="H20" s="113">
        <v>3104500</v>
      </c>
      <c r="I20" s="113"/>
      <c r="J20" s="1">
        <f t="shared" si="0"/>
        <v>26521300</v>
      </c>
      <c r="K20" s="113">
        <v>2700000</v>
      </c>
      <c r="L20" s="113">
        <v>1774000</v>
      </c>
      <c r="M20" s="113">
        <v>58542000</v>
      </c>
      <c r="N20" s="44">
        <v>0</v>
      </c>
      <c r="O20" s="1">
        <f t="shared" si="1"/>
        <v>63016000</v>
      </c>
      <c r="P20" s="1">
        <f t="shared" si="2"/>
        <v>89537300</v>
      </c>
      <c r="Q20" s="112"/>
    </row>
    <row r="21" spans="1:17" ht="51" customHeight="1">
      <c r="A21" s="8" t="s">
        <v>28</v>
      </c>
      <c r="B21" s="109" t="s">
        <v>99</v>
      </c>
      <c r="C21" s="8" t="s">
        <v>95</v>
      </c>
      <c r="D21" s="110"/>
      <c r="E21" s="2">
        <v>443.5</v>
      </c>
      <c r="F21" s="8" t="s">
        <v>30</v>
      </c>
      <c r="G21" s="111">
        <v>23416800</v>
      </c>
      <c r="H21" s="111">
        <v>3104500</v>
      </c>
      <c r="I21" s="111"/>
      <c r="J21" s="6">
        <f t="shared" si="0"/>
        <v>26521300</v>
      </c>
      <c r="K21" s="111">
        <v>2700000</v>
      </c>
      <c r="L21" s="111">
        <v>1774000</v>
      </c>
      <c r="M21" s="111">
        <v>58542000</v>
      </c>
      <c r="N21" s="28">
        <v>0</v>
      </c>
      <c r="O21" s="6">
        <f t="shared" si="1"/>
        <v>63016000</v>
      </c>
      <c r="P21" s="1">
        <f t="shared" si="2"/>
        <v>89537300</v>
      </c>
      <c r="Q21" s="110"/>
    </row>
    <row r="22" spans="1:17" s="106" customFormat="1" ht="51" customHeight="1">
      <c r="A22" s="43">
        <v>6</v>
      </c>
      <c r="B22" s="102" t="s">
        <v>100</v>
      </c>
      <c r="C22" s="43" t="s">
        <v>95</v>
      </c>
      <c r="D22" s="112"/>
      <c r="E22" s="30">
        <v>251.6</v>
      </c>
      <c r="F22" s="43"/>
      <c r="G22" s="113">
        <v>13284480</v>
      </c>
      <c r="H22" s="113">
        <v>1761200</v>
      </c>
      <c r="I22" s="113"/>
      <c r="J22" s="1">
        <f t="shared" si="0"/>
        <v>15045680</v>
      </c>
      <c r="K22" s="113">
        <v>6750000</v>
      </c>
      <c r="L22" s="113">
        <v>1006400</v>
      </c>
      <c r="M22" s="113">
        <v>33211200</v>
      </c>
      <c r="N22" s="44">
        <v>0</v>
      </c>
      <c r="O22" s="1">
        <f t="shared" si="1"/>
        <v>40967600</v>
      </c>
      <c r="P22" s="1">
        <f t="shared" si="2"/>
        <v>56013280</v>
      </c>
      <c r="Q22" s="112"/>
    </row>
    <row r="23" spans="1:17" ht="51" customHeight="1">
      <c r="A23" s="8" t="s">
        <v>28</v>
      </c>
      <c r="B23" s="109" t="s">
        <v>100</v>
      </c>
      <c r="C23" s="8" t="s">
        <v>95</v>
      </c>
      <c r="D23" s="110"/>
      <c r="E23" s="2">
        <v>251.6</v>
      </c>
      <c r="F23" s="8" t="s">
        <v>30</v>
      </c>
      <c r="G23" s="111">
        <v>13284480</v>
      </c>
      <c r="H23" s="111">
        <v>1761200</v>
      </c>
      <c r="I23" s="111"/>
      <c r="J23" s="6">
        <f t="shared" si="0"/>
        <v>15045680</v>
      </c>
      <c r="K23" s="111">
        <v>6750000</v>
      </c>
      <c r="L23" s="111">
        <v>1006400</v>
      </c>
      <c r="M23" s="111">
        <v>33211200</v>
      </c>
      <c r="N23" s="28">
        <v>0</v>
      </c>
      <c r="O23" s="6">
        <f t="shared" si="1"/>
        <v>40967600</v>
      </c>
      <c r="P23" s="1">
        <f t="shared" si="2"/>
        <v>56013280</v>
      </c>
      <c r="Q23" s="110"/>
    </row>
    <row r="24" spans="1:17" s="106" customFormat="1" ht="51" customHeight="1">
      <c r="A24" s="43">
        <v>7</v>
      </c>
      <c r="B24" s="102" t="s">
        <v>101</v>
      </c>
      <c r="C24" s="43" t="s">
        <v>95</v>
      </c>
      <c r="D24" s="112"/>
      <c r="E24" s="30">
        <v>375.2</v>
      </c>
      <c r="F24" s="43"/>
      <c r="G24" s="113">
        <v>19810560</v>
      </c>
      <c r="H24" s="113">
        <v>3205400</v>
      </c>
      <c r="I24" s="113"/>
      <c r="J24" s="1">
        <f t="shared" si="0"/>
        <v>23015960</v>
      </c>
      <c r="K24" s="113">
        <v>9450000</v>
      </c>
      <c r="L24" s="113">
        <v>1500800</v>
      </c>
      <c r="M24" s="113">
        <v>49526400</v>
      </c>
      <c r="N24" s="44">
        <v>0</v>
      </c>
      <c r="O24" s="1">
        <f t="shared" si="1"/>
        <v>60477200</v>
      </c>
      <c r="P24" s="1">
        <f t="shared" si="2"/>
        <v>83493160</v>
      </c>
      <c r="Q24" s="112"/>
    </row>
    <row r="25" spans="1:17" ht="51" customHeight="1">
      <c r="A25" s="8" t="s">
        <v>28</v>
      </c>
      <c r="B25" s="109" t="s">
        <v>101</v>
      </c>
      <c r="C25" s="8" t="s">
        <v>95</v>
      </c>
      <c r="D25" s="110"/>
      <c r="E25" s="2">
        <v>193</v>
      </c>
      <c r="F25" s="8" t="s">
        <v>29</v>
      </c>
      <c r="G25" s="111">
        <v>10190400</v>
      </c>
      <c r="H25" s="111">
        <v>1930000</v>
      </c>
      <c r="I25" s="111"/>
      <c r="J25" s="6">
        <f t="shared" si="0"/>
        <v>12120400</v>
      </c>
      <c r="K25" s="111">
        <v>9450000</v>
      </c>
      <c r="L25" s="111">
        <v>772000</v>
      </c>
      <c r="M25" s="111">
        <v>25476000</v>
      </c>
      <c r="N25" s="28">
        <v>0</v>
      </c>
      <c r="O25" s="6">
        <f t="shared" si="1"/>
        <v>35698000</v>
      </c>
      <c r="P25" s="1">
        <f t="shared" si="2"/>
        <v>47818400</v>
      </c>
      <c r="Q25" s="110"/>
    </row>
    <row r="26" spans="1:17" ht="51" customHeight="1">
      <c r="A26" s="8" t="s">
        <v>28</v>
      </c>
      <c r="B26" s="109" t="s">
        <v>101</v>
      </c>
      <c r="C26" s="8" t="s">
        <v>95</v>
      </c>
      <c r="D26" s="110"/>
      <c r="E26" s="2">
        <v>182.2</v>
      </c>
      <c r="F26" s="8" t="s">
        <v>30</v>
      </c>
      <c r="G26" s="111">
        <v>9620160</v>
      </c>
      <c r="H26" s="111">
        <v>1275400</v>
      </c>
      <c r="I26" s="111"/>
      <c r="J26" s="6">
        <f t="shared" si="0"/>
        <v>10895560</v>
      </c>
      <c r="K26" s="111">
        <v>0</v>
      </c>
      <c r="L26" s="111">
        <v>728800</v>
      </c>
      <c r="M26" s="111">
        <v>24050400</v>
      </c>
      <c r="N26" s="28">
        <v>0</v>
      </c>
      <c r="O26" s="6">
        <f t="shared" si="1"/>
        <v>24779200</v>
      </c>
      <c r="P26" s="1">
        <f t="shared" si="2"/>
        <v>35674760</v>
      </c>
      <c r="Q26" s="110"/>
    </row>
    <row r="27" spans="1:17" s="106" customFormat="1" ht="51" customHeight="1">
      <c r="A27" s="43">
        <v>8</v>
      </c>
      <c r="B27" s="102" t="s">
        <v>102</v>
      </c>
      <c r="C27" s="43" t="s">
        <v>95</v>
      </c>
      <c r="D27" s="112"/>
      <c r="E27" s="30">
        <v>464.2</v>
      </c>
      <c r="F27" s="43"/>
      <c r="G27" s="113">
        <v>24509760</v>
      </c>
      <c r="H27" s="113">
        <v>3529300</v>
      </c>
      <c r="I27" s="113"/>
      <c r="J27" s="1">
        <f t="shared" si="0"/>
        <v>28039060</v>
      </c>
      <c r="K27" s="113">
        <v>6750000</v>
      </c>
      <c r="L27" s="113">
        <v>1856800</v>
      </c>
      <c r="M27" s="113">
        <v>61274400</v>
      </c>
      <c r="N27" s="44">
        <v>0</v>
      </c>
      <c r="O27" s="1">
        <f t="shared" si="1"/>
        <v>69881200</v>
      </c>
      <c r="P27" s="1">
        <f t="shared" si="2"/>
        <v>97920260</v>
      </c>
      <c r="Q27" s="112"/>
    </row>
    <row r="28" spans="1:17" ht="51" customHeight="1">
      <c r="A28" s="8" t="s">
        <v>28</v>
      </c>
      <c r="B28" s="109" t="s">
        <v>102</v>
      </c>
      <c r="C28" s="8" t="s">
        <v>95</v>
      </c>
      <c r="D28" s="110"/>
      <c r="E28" s="2">
        <v>93.3</v>
      </c>
      <c r="F28" s="8" t="s">
        <v>29</v>
      </c>
      <c r="G28" s="111">
        <v>4926240</v>
      </c>
      <c r="H28" s="111">
        <v>933000</v>
      </c>
      <c r="I28" s="111"/>
      <c r="J28" s="6">
        <f t="shared" si="0"/>
        <v>5859240</v>
      </c>
      <c r="K28" s="111">
        <v>6750000</v>
      </c>
      <c r="L28" s="111">
        <v>373200</v>
      </c>
      <c r="M28" s="111">
        <v>12315600</v>
      </c>
      <c r="N28" s="28">
        <v>0</v>
      </c>
      <c r="O28" s="6">
        <f t="shared" si="1"/>
        <v>19438800</v>
      </c>
      <c r="P28" s="1">
        <f t="shared" si="2"/>
        <v>25298040</v>
      </c>
      <c r="Q28" s="110"/>
    </row>
    <row r="29" spans="1:17" ht="51" customHeight="1">
      <c r="A29" s="8" t="s">
        <v>28</v>
      </c>
      <c r="B29" s="109" t="s">
        <v>102</v>
      </c>
      <c r="C29" s="8" t="s">
        <v>95</v>
      </c>
      <c r="D29" s="110"/>
      <c r="E29" s="2">
        <v>370.9</v>
      </c>
      <c r="F29" s="8" t="s">
        <v>30</v>
      </c>
      <c r="G29" s="111">
        <v>19583520</v>
      </c>
      <c r="H29" s="111">
        <v>2596300</v>
      </c>
      <c r="I29" s="111"/>
      <c r="J29" s="6">
        <f t="shared" si="0"/>
        <v>22179820</v>
      </c>
      <c r="K29" s="111">
        <v>0</v>
      </c>
      <c r="L29" s="111">
        <v>1483600</v>
      </c>
      <c r="M29" s="111">
        <v>48958800</v>
      </c>
      <c r="N29" s="28">
        <v>0</v>
      </c>
      <c r="O29" s="6">
        <f t="shared" si="1"/>
        <v>50442400</v>
      </c>
      <c r="P29" s="1">
        <f t="shared" si="2"/>
        <v>72622220</v>
      </c>
      <c r="Q29" s="110"/>
    </row>
    <row r="30" spans="1:17" s="106" customFormat="1" ht="51" customHeight="1">
      <c r="A30" s="43">
        <v>9</v>
      </c>
      <c r="B30" s="102" t="s">
        <v>103</v>
      </c>
      <c r="C30" s="43" t="s">
        <v>95</v>
      </c>
      <c r="D30" s="112"/>
      <c r="E30" s="30">
        <v>282.7</v>
      </c>
      <c r="F30" s="43"/>
      <c r="G30" s="113">
        <v>14926560</v>
      </c>
      <c r="H30" s="113">
        <v>1978900</v>
      </c>
      <c r="I30" s="113"/>
      <c r="J30" s="1">
        <f t="shared" si="0"/>
        <v>16905460</v>
      </c>
      <c r="K30" s="113">
        <v>6750000</v>
      </c>
      <c r="L30" s="113">
        <v>1130800</v>
      </c>
      <c r="M30" s="113">
        <v>37316400</v>
      </c>
      <c r="N30" s="44">
        <v>0</v>
      </c>
      <c r="O30" s="1">
        <f t="shared" si="1"/>
        <v>45197200</v>
      </c>
      <c r="P30" s="1">
        <f t="shared" si="2"/>
        <v>62102660</v>
      </c>
      <c r="Q30" s="112"/>
    </row>
    <row r="31" spans="1:17" ht="51" customHeight="1">
      <c r="A31" s="8" t="s">
        <v>28</v>
      </c>
      <c r="B31" s="109" t="s">
        <v>103</v>
      </c>
      <c r="C31" s="8" t="s">
        <v>95</v>
      </c>
      <c r="D31" s="110"/>
      <c r="E31" s="2">
        <v>282.7</v>
      </c>
      <c r="F31" s="8" t="s">
        <v>30</v>
      </c>
      <c r="G31" s="111">
        <v>14926560</v>
      </c>
      <c r="H31" s="111">
        <v>1978900</v>
      </c>
      <c r="I31" s="111"/>
      <c r="J31" s="6">
        <f t="shared" si="0"/>
        <v>16905460</v>
      </c>
      <c r="K31" s="111">
        <v>6750000</v>
      </c>
      <c r="L31" s="111">
        <v>1130800</v>
      </c>
      <c r="M31" s="111">
        <v>37316400</v>
      </c>
      <c r="N31" s="28">
        <v>0</v>
      </c>
      <c r="O31" s="6">
        <f t="shared" si="1"/>
        <v>45197200</v>
      </c>
      <c r="P31" s="1">
        <f t="shared" si="2"/>
        <v>62102660</v>
      </c>
      <c r="Q31" s="110"/>
    </row>
    <row r="32" spans="1:17" s="106" customFormat="1" ht="51" customHeight="1">
      <c r="A32" s="43">
        <v>10</v>
      </c>
      <c r="B32" s="102" t="s">
        <v>104</v>
      </c>
      <c r="C32" s="43" t="s">
        <v>95</v>
      </c>
      <c r="D32" s="112"/>
      <c r="E32" s="30">
        <v>208.9</v>
      </c>
      <c r="F32" s="43"/>
      <c r="G32" s="113">
        <v>11029920</v>
      </c>
      <c r="H32" s="113">
        <v>1462300</v>
      </c>
      <c r="I32" s="113"/>
      <c r="J32" s="1">
        <f t="shared" si="0"/>
        <v>12492220</v>
      </c>
      <c r="K32" s="113">
        <v>6750000</v>
      </c>
      <c r="L32" s="113">
        <v>835600</v>
      </c>
      <c r="M32" s="113">
        <v>27574800</v>
      </c>
      <c r="N32" s="44">
        <v>0</v>
      </c>
      <c r="O32" s="1">
        <f t="shared" si="1"/>
        <v>35160400</v>
      </c>
      <c r="P32" s="1">
        <f t="shared" si="2"/>
        <v>47652620</v>
      </c>
      <c r="Q32" s="112"/>
    </row>
    <row r="33" spans="1:17" ht="51" customHeight="1">
      <c r="A33" s="8" t="s">
        <v>28</v>
      </c>
      <c r="B33" s="109" t="s">
        <v>104</v>
      </c>
      <c r="C33" s="8" t="s">
        <v>95</v>
      </c>
      <c r="D33" s="110"/>
      <c r="E33" s="2">
        <v>208.9</v>
      </c>
      <c r="F33" s="8" t="s">
        <v>30</v>
      </c>
      <c r="G33" s="111">
        <v>11029920</v>
      </c>
      <c r="H33" s="111">
        <v>1462300</v>
      </c>
      <c r="I33" s="111"/>
      <c r="J33" s="6">
        <f t="shared" si="0"/>
        <v>12492220</v>
      </c>
      <c r="K33" s="111">
        <v>6750000</v>
      </c>
      <c r="L33" s="111">
        <v>835600</v>
      </c>
      <c r="M33" s="111">
        <v>27574800</v>
      </c>
      <c r="N33" s="28">
        <v>0</v>
      </c>
      <c r="O33" s="6">
        <f t="shared" si="1"/>
        <v>35160400</v>
      </c>
      <c r="P33" s="1">
        <f t="shared" si="2"/>
        <v>47652620</v>
      </c>
      <c r="Q33" s="110"/>
    </row>
    <row r="34" spans="1:17" s="106" customFormat="1" ht="51" customHeight="1">
      <c r="A34" s="43">
        <v>11</v>
      </c>
      <c r="B34" s="102" t="s">
        <v>105</v>
      </c>
      <c r="C34" s="43" t="s">
        <v>95</v>
      </c>
      <c r="D34" s="112"/>
      <c r="E34" s="30">
        <v>328.6</v>
      </c>
      <c r="F34" s="43"/>
      <c r="G34" s="113">
        <v>17350080</v>
      </c>
      <c r="H34" s="113">
        <v>2300200</v>
      </c>
      <c r="I34" s="113"/>
      <c r="J34" s="1">
        <f t="shared" si="0"/>
        <v>19650280</v>
      </c>
      <c r="K34" s="113">
        <v>2700000</v>
      </c>
      <c r="L34" s="113">
        <v>1314400</v>
      </c>
      <c r="M34" s="113">
        <v>43375200</v>
      </c>
      <c r="N34" s="44">
        <v>0</v>
      </c>
      <c r="O34" s="1">
        <f t="shared" si="1"/>
        <v>47389600</v>
      </c>
      <c r="P34" s="1">
        <f t="shared" si="2"/>
        <v>67039880</v>
      </c>
      <c r="Q34" s="112"/>
    </row>
    <row r="35" spans="1:17" ht="51" customHeight="1">
      <c r="A35" s="8" t="s">
        <v>28</v>
      </c>
      <c r="B35" s="109" t="s">
        <v>105</v>
      </c>
      <c r="C35" s="8" t="s">
        <v>95</v>
      </c>
      <c r="D35" s="110"/>
      <c r="E35" s="2">
        <v>328.6</v>
      </c>
      <c r="F35" s="8" t="s">
        <v>30</v>
      </c>
      <c r="G35" s="111">
        <v>17350080</v>
      </c>
      <c r="H35" s="111">
        <v>2300200</v>
      </c>
      <c r="I35" s="111"/>
      <c r="J35" s="6">
        <f t="shared" si="0"/>
        <v>19650280</v>
      </c>
      <c r="K35" s="111">
        <v>2700000</v>
      </c>
      <c r="L35" s="111">
        <v>1314400</v>
      </c>
      <c r="M35" s="111">
        <v>43375200</v>
      </c>
      <c r="N35" s="28">
        <v>0</v>
      </c>
      <c r="O35" s="6">
        <f t="shared" si="1"/>
        <v>47389600</v>
      </c>
      <c r="P35" s="1">
        <f t="shared" si="2"/>
        <v>67039880</v>
      </c>
      <c r="Q35" s="110"/>
    </row>
    <row r="36" spans="1:17" s="106" customFormat="1" ht="51" customHeight="1">
      <c r="A36" s="43">
        <v>12</v>
      </c>
      <c r="B36" s="102" t="s">
        <v>106</v>
      </c>
      <c r="C36" s="43" t="s">
        <v>95</v>
      </c>
      <c r="D36" s="112"/>
      <c r="E36" s="30">
        <v>316.5</v>
      </c>
      <c r="F36" s="43"/>
      <c r="G36" s="113">
        <v>16711200</v>
      </c>
      <c r="H36" s="113">
        <v>2215500</v>
      </c>
      <c r="I36" s="113"/>
      <c r="J36" s="1">
        <f t="shared" si="0"/>
        <v>18926700</v>
      </c>
      <c r="K36" s="113">
        <v>4050000</v>
      </c>
      <c r="L36" s="113">
        <v>1266000</v>
      </c>
      <c r="M36" s="113">
        <v>41778000</v>
      </c>
      <c r="N36" s="44">
        <v>0</v>
      </c>
      <c r="O36" s="1">
        <f t="shared" si="1"/>
        <v>47094000</v>
      </c>
      <c r="P36" s="1">
        <f t="shared" si="2"/>
        <v>66020700</v>
      </c>
      <c r="Q36" s="112"/>
    </row>
    <row r="37" spans="1:17" ht="51" customHeight="1">
      <c r="A37" s="8" t="s">
        <v>28</v>
      </c>
      <c r="B37" s="109" t="s">
        <v>106</v>
      </c>
      <c r="C37" s="8" t="s">
        <v>95</v>
      </c>
      <c r="D37" s="110"/>
      <c r="E37" s="2">
        <v>316.5</v>
      </c>
      <c r="F37" s="8" t="s">
        <v>30</v>
      </c>
      <c r="G37" s="111">
        <v>16711200</v>
      </c>
      <c r="H37" s="111">
        <v>2215500</v>
      </c>
      <c r="I37" s="111"/>
      <c r="J37" s="6">
        <f t="shared" si="0"/>
        <v>18926700</v>
      </c>
      <c r="K37" s="111">
        <v>4050000</v>
      </c>
      <c r="L37" s="111">
        <v>1266000</v>
      </c>
      <c r="M37" s="111">
        <v>41778000</v>
      </c>
      <c r="N37" s="28">
        <v>0</v>
      </c>
      <c r="O37" s="6">
        <f t="shared" si="1"/>
        <v>47094000</v>
      </c>
      <c r="P37" s="1">
        <f t="shared" si="2"/>
        <v>66020700</v>
      </c>
      <c r="Q37" s="110"/>
    </row>
    <row r="38" spans="1:17" s="106" customFormat="1" ht="51" customHeight="1">
      <c r="A38" s="43">
        <v>13</v>
      </c>
      <c r="B38" s="102" t="s">
        <v>107</v>
      </c>
      <c r="C38" s="43" t="s">
        <v>95</v>
      </c>
      <c r="D38" s="112"/>
      <c r="E38" s="30">
        <v>209.3</v>
      </c>
      <c r="F38" s="43"/>
      <c r="G38" s="113">
        <v>11051040</v>
      </c>
      <c r="H38" s="113">
        <v>1465100</v>
      </c>
      <c r="I38" s="113"/>
      <c r="J38" s="1">
        <f t="shared" si="0"/>
        <v>12516140</v>
      </c>
      <c r="K38" s="113">
        <v>4050000</v>
      </c>
      <c r="L38" s="113">
        <v>837200</v>
      </c>
      <c r="M38" s="113">
        <v>27627600</v>
      </c>
      <c r="N38" s="44">
        <v>0</v>
      </c>
      <c r="O38" s="1">
        <f t="shared" si="1"/>
        <v>32514800</v>
      </c>
      <c r="P38" s="1">
        <f t="shared" si="2"/>
        <v>45030940</v>
      </c>
      <c r="Q38" s="112"/>
    </row>
    <row r="39" spans="1:17" ht="51" customHeight="1">
      <c r="A39" s="8" t="s">
        <v>28</v>
      </c>
      <c r="B39" s="109" t="s">
        <v>107</v>
      </c>
      <c r="C39" s="8" t="s">
        <v>95</v>
      </c>
      <c r="D39" s="110"/>
      <c r="E39" s="2">
        <v>209.3</v>
      </c>
      <c r="F39" s="8" t="s">
        <v>30</v>
      </c>
      <c r="G39" s="111">
        <v>11051040</v>
      </c>
      <c r="H39" s="111">
        <v>1465100</v>
      </c>
      <c r="I39" s="111"/>
      <c r="J39" s="6">
        <f t="shared" si="0"/>
        <v>12516140</v>
      </c>
      <c r="K39" s="111">
        <v>4050000</v>
      </c>
      <c r="L39" s="111">
        <v>837200</v>
      </c>
      <c r="M39" s="111">
        <v>27627600</v>
      </c>
      <c r="N39" s="28">
        <v>0</v>
      </c>
      <c r="O39" s="6">
        <f t="shared" si="1"/>
        <v>32514800</v>
      </c>
      <c r="P39" s="1">
        <f t="shared" si="2"/>
        <v>45030940</v>
      </c>
      <c r="Q39" s="110"/>
    </row>
    <row r="40" spans="1:17" s="106" customFormat="1" ht="51" customHeight="1">
      <c r="A40" s="43">
        <v>14</v>
      </c>
      <c r="B40" s="102" t="s">
        <v>108</v>
      </c>
      <c r="C40" s="43" t="s">
        <v>95</v>
      </c>
      <c r="D40" s="112"/>
      <c r="E40" s="30">
        <v>238</v>
      </c>
      <c r="F40" s="43"/>
      <c r="G40" s="113">
        <v>12566400</v>
      </c>
      <c r="H40" s="113">
        <v>1666000</v>
      </c>
      <c r="I40" s="113"/>
      <c r="J40" s="1">
        <f t="shared" si="0"/>
        <v>14232400</v>
      </c>
      <c r="K40" s="113">
        <v>2700000</v>
      </c>
      <c r="L40" s="113">
        <v>952000</v>
      </c>
      <c r="M40" s="113">
        <v>31416000</v>
      </c>
      <c r="N40" s="44">
        <v>0</v>
      </c>
      <c r="O40" s="1">
        <f t="shared" si="1"/>
        <v>35068000</v>
      </c>
      <c r="P40" s="1">
        <f t="shared" si="2"/>
        <v>49300400</v>
      </c>
      <c r="Q40" s="112"/>
    </row>
    <row r="41" spans="1:17" ht="51" customHeight="1">
      <c r="A41" s="8" t="s">
        <v>28</v>
      </c>
      <c r="B41" s="109" t="s">
        <v>108</v>
      </c>
      <c r="C41" s="8" t="s">
        <v>95</v>
      </c>
      <c r="D41" s="110"/>
      <c r="E41" s="2">
        <v>238</v>
      </c>
      <c r="F41" s="8" t="s">
        <v>30</v>
      </c>
      <c r="G41" s="111">
        <v>12566400</v>
      </c>
      <c r="H41" s="111">
        <v>1666000</v>
      </c>
      <c r="I41" s="111"/>
      <c r="J41" s="6">
        <f t="shared" si="0"/>
        <v>14232400</v>
      </c>
      <c r="K41" s="111">
        <v>2700000</v>
      </c>
      <c r="L41" s="111">
        <v>952000</v>
      </c>
      <c r="M41" s="111">
        <v>31416000</v>
      </c>
      <c r="N41" s="28">
        <v>0</v>
      </c>
      <c r="O41" s="6">
        <f t="shared" si="1"/>
        <v>35068000</v>
      </c>
      <c r="P41" s="1">
        <f t="shared" si="2"/>
        <v>49300400</v>
      </c>
      <c r="Q41" s="110"/>
    </row>
    <row r="42" spans="1:17" s="106" customFormat="1" ht="51" customHeight="1">
      <c r="A42" s="43">
        <v>15</v>
      </c>
      <c r="B42" s="102" t="s">
        <v>109</v>
      </c>
      <c r="C42" s="43" t="s">
        <v>95</v>
      </c>
      <c r="D42" s="112"/>
      <c r="E42" s="30">
        <v>210.1</v>
      </c>
      <c r="F42" s="43"/>
      <c r="G42" s="113">
        <v>11093280</v>
      </c>
      <c r="H42" s="113">
        <v>1470700</v>
      </c>
      <c r="I42" s="113"/>
      <c r="J42" s="1">
        <f t="shared" si="0"/>
        <v>12563980</v>
      </c>
      <c r="K42" s="113">
        <v>1350000</v>
      </c>
      <c r="L42" s="113">
        <v>840400</v>
      </c>
      <c r="M42" s="113">
        <v>27733200</v>
      </c>
      <c r="N42" s="44">
        <v>0</v>
      </c>
      <c r="O42" s="1">
        <f t="shared" si="1"/>
        <v>29923600</v>
      </c>
      <c r="P42" s="1">
        <f t="shared" si="2"/>
        <v>42487580</v>
      </c>
      <c r="Q42" s="112"/>
    </row>
    <row r="43" spans="1:17" ht="51" customHeight="1">
      <c r="A43" s="8" t="s">
        <v>28</v>
      </c>
      <c r="B43" s="109" t="s">
        <v>109</v>
      </c>
      <c r="C43" s="8" t="s">
        <v>95</v>
      </c>
      <c r="D43" s="110"/>
      <c r="E43" s="2">
        <v>210.1</v>
      </c>
      <c r="F43" s="8" t="s">
        <v>30</v>
      </c>
      <c r="G43" s="111">
        <v>11093280</v>
      </c>
      <c r="H43" s="111">
        <v>1470700</v>
      </c>
      <c r="I43" s="111"/>
      <c r="J43" s="6">
        <f t="shared" ref="J43:J74" si="3">H43+G43</f>
        <v>12563980</v>
      </c>
      <c r="K43" s="111">
        <v>1350000</v>
      </c>
      <c r="L43" s="111">
        <v>840400</v>
      </c>
      <c r="M43" s="111">
        <v>27733200</v>
      </c>
      <c r="N43" s="28">
        <v>0</v>
      </c>
      <c r="O43" s="6">
        <f t="shared" ref="O43:O74" si="4">M43+L43+K43</f>
        <v>29923600</v>
      </c>
      <c r="P43" s="1">
        <f t="shared" ref="P43:P74" si="5">O43+J43</f>
        <v>42487580</v>
      </c>
      <c r="Q43" s="110"/>
    </row>
    <row r="44" spans="1:17" s="106" customFormat="1" ht="51" customHeight="1">
      <c r="A44" s="43">
        <v>16</v>
      </c>
      <c r="B44" s="102" t="s">
        <v>110</v>
      </c>
      <c r="C44" s="43" t="s">
        <v>95</v>
      </c>
      <c r="D44" s="112"/>
      <c r="E44" s="30">
        <v>213.8</v>
      </c>
      <c r="F44" s="43"/>
      <c r="G44" s="113">
        <v>11288640</v>
      </c>
      <c r="H44" s="113">
        <v>1496600</v>
      </c>
      <c r="I44" s="113"/>
      <c r="J44" s="1">
        <f t="shared" si="3"/>
        <v>12785240</v>
      </c>
      <c r="K44" s="113">
        <v>8100000</v>
      </c>
      <c r="L44" s="113">
        <v>855200</v>
      </c>
      <c r="M44" s="113">
        <v>28221600</v>
      </c>
      <c r="N44" s="44">
        <v>0</v>
      </c>
      <c r="O44" s="1">
        <f t="shared" si="4"/>
        <v>37176800</v>
      </c>
      <c r="P44" s="1">
        <f t="shared" si="5"/>
        <v>49962040</v>
      </c>
      <c r="Q44" s="112"/>
    </row>
    <row r="45" spans="1:17" ht="51" customHeight="1">
      <c r="A45" s="8" t="s">
        <v>28</v>
      </c>
      <c r="B45" s="109" t="s">
        <v>110</v>
      </c>
      <c r="C45" s="8" t="s">
        <v>95</v>
      </c>
      <c r="D45" s="110"/>
      <c r="E45" s="2">
        <v>213.8</v>
      </c>
      <c r="F45" s="8" t="s">
        <v>30</v>
      </c>
      <c r="G45" s="111">
        <v>11288640</v>
      </c>
      <c r="H45" s="111">
        <v>1496600</v>
      </c>
      <c r="I45" s="111"/>
      <c r="J45" s="6">
        <f t="shared" si="3"/>
        <v>12785240</v>
      </c>
      <c r="K45" s="111">
        <v>8100000</v>
      </c>
      <c r="L45" s="111">
        <v>855200</v>
      </c>
      <c r="M45" s="111">
        <v>28221600</v>
      </c>
      <c r="N45" s="28">
        <v>0</v>
      </c>
      <c r="O45" s="6">
        <f t="shared" si="4"/>
        <v>37176800</v>
      </c>
      <c r="P45" s="1">
        <f t="shared" si="5"/>
        <v>49962040</v>
      </c>
      <c r="Q45" s="110"/>
    </row>
    <row r="46" spans="1:17" s="106" customFormat="1" ht="51" customHeight="1">
      <c r="A46" s="43">
        <v>17</v>
      </c>
      <c r="B46" s="102" t="s">
        <v>111</v>
      </c>
      <c r="C46" s="43" t="s">
        <v>95</v>
      </c>
      <c r="D46" s="112"/>
      <c r="E46" s="30">
        <v>344</v>
      </c>
      <c r="F46" s="43"/>
      <c r="G46" s="113">
        <v>18163200</v>
      </c>
      <c r="H46" s="113">
        <v>2408000</v>
      </c>
      <c r="I46" s="113"/>
      <c r="J46" s="1">
        <f t="shared" si="3"/>
        <v>20571200</v>
      </c>
      <c r="K46" s="113">
        <v>1350000</v>
      </c>
      <c r="L46" s="113">
        <v>1376000</v>
      </c>
      <c r="M46" s="113">
        <v>45408000</v>
      </c>
      <c r="N46" s="44">
        <v>0</v>
      </c>
      <c r="O46" s="1">
        <f t="shared" si="4"/>
        <v>48134000</v>
      </c>
      <c r="P46" s="1">
        <f t="shared" si="5"/>
        <v>68705200</v>
      </c>
      <c r="Q46" s="112"/>
    </row>
    <row r="47" spans="1:17" ht="51" customHeight="1">
      <c r="A47" s="8" t="s">
        <v>28</v>
      </c>
      <c r="B47" s="109" t="s">
        <v>111</v>
      </c>
      <c r="C47" s="8" t="s">
        <v>95</v>
      </c>
      <c r="D47" s="110"/>
      <c r="E47" s="2">
        <v>213.6</v>
      </c>
      <c r="F47" s="8" t="s">
        <v>30</v>
      </c>
      <c r="G47" s="111">
        <v>11278080</v>
      </c>
      <c r="H47" s="111">
        <v>1495200</v>
      </c>
      <c r="I47" s="111"/>
      <c r="J47" s="6">
        <f t="shared" si="3"/>
        <v>12773280</v>
      </c>
      <c r="K47" s="111">
        <v>1350000</v>
      </c>
      <c r="L47" s="111">
        <v>854400</v>
      </c>
      <c r="M47" s="111">
        <v>28195200</v>
      </c>
      <c r="N47" s="28">
        <v>0</v>
      </c>
      <c r="O47" s="6">
        <f t="shared" si="4"/>
        <v>30399600</v>
      </c>
      <c r="P47" s="1">
        <f t="shared" si="5"/>
        <v>43172880</v>
      </c>
      <c r="Q47" s="110"/>
    </row>
    <row r="48" spans="1:17" s="106" customFormat="1" ht="51" customHeight="1">
      <c r="A48" s="8" t="s">
        <v>28</v>
      </c>
      <c r="B48" s="109" t="s">
        <v>111</v>
      </c>
      <c r="C48" s="8" t="s">
        <v>95</v>
      </c>
      <c r="D48" s="110"/>
      <c r="E48" s="29">
        <v>130.4</v>
      </c>
      <c r="F48" s="8" t="s">
        <v>30</v>
      </c>
      <c r="G48" s="111">
        <v>6885120</v>
      </c>
      <c r="H48" s="111">
        <v>912800</v>
      </c>
      <c r="I48" s="111"/>
      <c r="J48" s="6">
        <f t="shared" si="3"/>
        <v>7797920</v>
      </c>
      <c r="K48" s="111">
        <v>0</v>
      </c>
      <c r="L48" s="111">
        <v>521600</v>
      </c>
      <c r="M48" s="111">
        <v>17212800</v>
      </c>
      <c r="N48" s="28">
        <v>0</v>
      </c>
      <c r="O48" s="6">
        <f t="shared" si="4"/>
        <v>17734400</v>
      </c>
      <c r="P48" s="1">
        <f t="shared" si="5"/>
        <v>25532320</v>
      </c>
      <c r="Q48" s="110"/>
    </row>
    <row r="49" spans="1:17" s="106" customFormat="1" ht="51" customHeight="1">
      <c r="A49" s="43">
        <v>18</v>
      </c>
      <c r="B49" s="102" t="s">
        <v>112</v>
      </c>
      <c r="C49" s="43" t="s">
        <v>95</v>
      </c>
      <c r="D49" s="112"/>
      <c r="E49" s="83">
        <v>442.7</v>
      </c>
      <c r="F49" s="43"/>
      <c r="G49" s="113">
        <v>23374560</v>
      </c>
      <c r="H49" s="113">
        <v>3098900</v>
      </c>
      <c r="I49" s="113"/>
      <c r="J49" s="1">
        <f t="shared" si="3"/>
        <v>26473460</v>
      </c>
      <c r="K49" s="113">
        <v>2700000</v>
      </c>
      <c r="L49" s="113">
        <v>1770800</v>
      </c>
      <c r="M49" s="113">
        <v>58436400</v>
      </c>
      <c r="N49" s="44">
        <v>0</v>
      </c>
      <c r="O49" s="1">
        <f t="shared" si="4"/>
        <v>62907200</v>
      </c>
      <c r="P49" s="1">
        <f t="shared" si="5"/>
        <v>89380660</v>
      </c>
      <c r="Q49" s="112"/>
    </row>
    <row r="50" spans="1:17" ht="51" customHeight="1">
      <c r="A50" s="8" t="s">
        <v>28</v>
      </c>
      <c r="B50" s="109" t="s">
        <v>112</v>
      </c>
      <c r="C50" s="8" t="s">
        <v>95</v>
      </c>
      <c r="D50" s="110"/>
      <c r="E50" s="2">
        <v>442.7</v>
      </c>
      <c r="F50" s="8" t="s">
        <v>30</v>
      </c>
      <c r="G50" s="111">
        <v>23374560</v>
      </c>
      <c r="H50" s="111">
        <v>3098900</v>
      </c>
      <c r="I50" s="111"/>
      <c r="J50" s="6">
        <f t="shared" si="3"/>
        <v>26473460</v>
      </c>
      <c r="K50" s="111">
        <v>2700000</v>
      </c>
      <c r="L50" s="111">
        <v>1770800</v>
      </c>
      <c r="M50" s="111">
        <v>58436400</v>
      </c>
      <c r="N50" s="28">
        <v>0</v>
      </c>
      <c r="O50" s="6">
        <f t="shared" si="4"/>
        <v>62907200</v>
      </c>
      <c r="P50" s="1">
        <f t="shared" si="5"/>
        <v>89380660</v>
      </c>
      <c r="Q50" s="110"/>
    </row>
    <row r="51" spans="1:17" s="106" customFormat="1" ht="51" customHeight="1">
      <c r="A51" s="43">
        <v>19</v>
      </c>
      <c r="B51" s="102" t="s">
        <v>113</v>
      </c>
      <c r="C51" s="43" t="s">
        <v>95</v>
      </c>
      <c r="D51" s="112"/>
      <c r="E51" s="30">
        <v>342.3</v>
      </c>
      <c r="F51" s="43"/>
      <c r="G51" s="113">
        <v>18073440</v>
      </c>
      <c r="H51" s="113">
        <v>3423000</v>
      </c>
      <c r="I51" s="113"/>
      <c r="J51" s="1">
        <f t="shared" si="3"/>
        <v>21496440</v>
      </c>
      <c r="K51" s="113">
        <v>1350000</v>
      </c>
      <c r="L51" s="113">
        <v>1369200</v>
      </c>
      <c r="M51" s="113">
        <v>45183600</v>
      </c>
      <c r="N51" s="44">
        <v>0</v>
      </c>
      <c r="O51" s="1">
        <f t="shared" si="4"/>
        <v>47902800</v>
      </c>
      <c r="P51" s="1">
        <f t="shared" si="5"/>
        <v>69399240</v>
      </c>
      <c r="Q51" s="112"/>
    </row>
    <row r="52" spans="1:17" ht="51" customHeight="1">
      <c r="A52" s="8" t="s">
        <v>28</v>
      </c>
      <c r="B52" s="109" t="s">
        <v>113</v>
      </c>
      <c r="C52" s="8" t="s">
        <v>95</v>
      </c>
      <c r="D52" s="110"/>
      <c r="E52" s="2">
        <v>342.3</v>
      </c>
      <c r="F52" s="8" t="s">
        <v>29</v>
      </c>
      <c r="G52" s="111">
        <v>18073440</v>
      </c>
      <c r="H52" s="111">
        <v>3423000</v>
      </c>
      <c r="I52" s="111"/>
      <c r="J52" s="6">
        <f t="shared" si="3"/>
        <v>21496440</v>
      </c>
      <c r="K52" s="111">
        <v>1350000</v>
      </c>
      <c r="L52" s="111">
        <v>1369200</v>
      </c>
      <c r="M52" s="111">
        <v>45183600</v>
      </c>
      <c r="N52" s="28">
        <v>0</v>
      </c>
      <c r="O52" s="6">
        <f t="shared" si="4"/>
        <v>47902800</v>
      </c>
      <c r="P52" s="1">
        <f t="shared" si="5"/>
        <v>69399240</v>
      </c>
      <c r="Q52" s="110"/>
    </row>
    <row r="53" spans="1:17" s="106" customFormat="1" ht="51" customHeight="1">
      <c r="A53" s="43">
        <v>20</v>
      </c>
      <c r="B53" s="102" t="s">
        <v>114</v>
      </c>
      <c r="C53" s="43" t="s">
        <v>95</v>
      </c>
      <c r="D53" s="112"/>
      <c r="E53" s="30">
        <v>204.5</v>
      </c>
      <c r="F53" s="43"/>
      <c r="G53" s="113">
        <v>10797600</v>
      </c>
      <c r="H53" s="113">
        <v>1431500</v>
      </c>
      <c r="I53" s="113"/>
      <c r="J53" s="1">
        <f t="shared" si="3"/>
        <v>12229100</v>
      </c>
      <c r="K53" s="113">
        <v>4050000</v>
      </c>
      <c r="L53" s="113">
        <v>818000</v>
      </c>
      <c r="M53" s="113">
        <v>26994000</v>
      </c>
      <c r="N53" s="44">
        <v>0</v>
      </c>
      <c r="O53" s="1">
        <f t="shared" si="4"/>
        <v>31862000</v>
      </c>
      <c r="P53" s="1">
        <f t="shared" si="5"/>
        <v>44091100</v>
      </c>
      <c r="Q53" s="112"/>
    </row>
    <row r="54" spans="1:17" ht="51" customHeight="1">
      <c r="A54" s="8" t="s">
        <v>28</v>
      </c>
      <c r="B54" s="109" t="s">
        <v>114</v>
      </c>
      <c r="C54" s="8" t="s">
        <v>95</v>
      </c>
      <c r="D54" s="110"/>
      <c r="E54" s="2">
        <v>204.5</v>
      </c>
      <c r="F54" s="8" t="s">
        <v>30</v>
      </c>
      <c r="G54" s="111">
        <v>10797600</v>
      </c>
      <c r="H54" s="111">
        <v>1431500</v>
      </c>
      <c r="I54" s="111"/>
      <c r="J54" s="6">
        <f t="shared" si="3"/>
        <v>12229100</v>
      </c>
      <c r="K54" s="111">
        <v>4050000</v>
      </c>
      <c r="L54" s="111">
        <v>818000</v>
      </c>
      <c r="M54" s="111">
        <v>26994000</v>
      </c>
      <c r="N54" s="28">
        <v>0</v>
      </c>
      <c r="O54" s="6">
        <f t="shared" si="4"/>
        <v>31862000</v>
      </c>
      <c r="P54" s="1">
        <f t="shared" si="5"/>
        <v>44091100</v>
      </c>
      <c r="Q54" s="110"/>
    </row>
    <row r="55" spans="1:17" s="106" customFormat="1" ht="51" customHeight="1">
      <c r="A55" s="43">
        <v>21</v>
      </c>
      <c r="B55" s="102" t="s">
        <v>115</v>
      </c>
      <c r="C55" s="43" t="s">
        <v>95</v>
      </c>
      <c r="D55" s="112"/>
      <c r="E55" s="83">
        <v>331.5</v>
      </c>
      <c r="F55" s="43"/>
      <c r="G55" s="113">
        <v>17503200</v>
      </c>
      <c r="H55" s="113">
        <v>2320500</v>
      </c>
      <c r="I55" s="113"/>
      <c r="J55" s="1">
        <f t="shared" si="3"/>
        <v>19823700</v>
      </c>
      <c r="K55" s="113">
        <v>8100000</v>
      </c>
      <c r="L55" s="113">
        <v>1326000</v>
      </c>
      <c r="M55" s="113">
        <v>43758000</v>
      </c>
      <c r="N55" s="44">
        <v>0</v>
      </c>
      <c r="O55" s="1">
        <f t="shared" si="4"/>
        <v>53184000</v>
      </c>
      <c r="P55" s="1">
        <f t="shared" si="5"/>
        <v>73007700</v>
      </c>
      <c r="Q55" s="112"/>
    </row>
    <row r="56" spans="1:17" s="106" customFormat="1" ht="51" customHeight="1">
      <c r="A56" s="8" t="s">
        <v>28</v>
      </c>
      <c r="B56" s="109" t="s">
        <v>115</v>
      </c>
      <c r="C56" s="8" t="s">
        <v>95</v>
      </c>
      <c r="D56" s="110"/>
      <c r="E56" s="29">
        <v>331.5</v>
      </c>
      <c r="F56" s="8" t="s">
        <v>30</v>
      </c>
      <c r="G56" s="111">
        <v>17503200</v>
      </c>
      <c r="H56" s="111">
        <v>2320500</v>
      </c>
      <c r="I56" s="111"/>
      <c r="J56" s="6">
        <f t="shared" si="3"/>
        <v>19823700</v>
      </c>
      <c r="K56" s="111">
        <v>8100000</v>
      </c>
      <c r="L56" s="111">
        <v>1326000</v>
      </c>
      <c r="M56" s="111">
        <v>43758000</v>
      </c>
      <c r="N56" s="28">
        <v>0</v>
      </c>
      <c r="O56" s="6">
        <f t="shared" si="4"/>
        <v>53184000</v>
      </c>
      <c r="P56" s="1">
        <f t="shared" si="5"/>
        <v>73007700</v>
      </c>
      <c r="Q56" s="110"/>
    </row>
    <row r="57" spans="1:17" s="106" customFormat="1" ht="51" customHeight="1">
      <c r="A57" s="43">
        <v>22</v>
      </c>
      <c r="B57" s="102" t="s">
        <v>116</v>
      </c>
      <c r="C57" s="43" t="s">
        <v>95</v>
      </c>
      <c r="D57" s="112"/>
      <c r="E57" s="83">
        <v>203.5</v>
      </c>
      <c r="F57" s="43"/>
      <c r="G57" s="113">
        <v>10744800</v>
      </c>
      <c r="H57" s="113">
        <v>2035000</v>
      </c>
      <c r="I57" s="113"/>
      <c r="J57" s="1">
        <f t="shared" si="3"/>
        <v>12779800</v>
      </c>
      <c r="K57" s="113">
        <v>13500000</v>
      </c>
      <c r="L57" s="113">
        <v>814000</v>
      </c>
      <c r="M57" s="113">
        <v>26862000</v>
      </c>
      <c r="N57" s="44">
        <v>0</v>
      </c>
      <c r="O57" s="1">
        <f t="shared" si="4"/>
        <v>41176000</v>
      </c>
      <c r="P57" s="1">
        <f t="shared" si="5"/>
        <v>53955800</v>
      </c>
      <c r="Q57" s="112"/>
    </row>
    <row r="58" spans="1:17" s="106" customFormat="1" ht="51" customHeight="1">
      <c r="A58" s="8" t="s">
        <v>28</v>
      </c>
      <c r="B58" s="109" t="s">
        <v>116</v>
      </c>
      <c r="C58" s="8" t="s">
        <v>95</v>
      </c>
      <c r="D58" s="110"/>
      <c r="E58" s="29">
        <v>203.5</v>
      </c>
      <c r="F58" s="8" t="s">
        <v>29</v>
      </c>
      <c r="G58" s="111">
        <v>10744800</v>
      </c>
      <c r="H58" s="111">
        <v>2035000</v>
      </c>
      <c r="I58" s="111"/>
      <c r="J58" s="6">
        <f t="shared" si="3"/>
        <v>12779800</v>
      </c>
      <c r="K58" s="111">
        <v>13500000</v>
      </c>
      <c r="L58" s="111">
        <v>814000</v>
      </c>
      <c r="M58" s="111">
        <v>26862000</v>
      </c>
      <c r="N58" s="28">
        <v>0</v>
      </c>
      <c r="O58" s="6">
        <f t="shared" si="4"/>
        <v>41176000</v>
      </c>
      <c r="P58" s="1">
        <f t="shared" si="5"/>
        <v>53955800</v>
      </c>
      <c r="Q58" s="110"/>
    </row>
    <row r="59" spans="1:17" s="106" customFormat="1" ht="51" customHeight="1">
      <c r="A59" s="43">
        <v>23</v>
      </c>
      <c r="B59" s="102" t="s">
        <v>117</v>
      </c>
      <c r="C59" s="43" t="s">
        <v>95</v>
      </c>
      <c r="D59" s="112"/>
      <c r="E59" s="83">
        <v>372.8</v>
      </c>
      <c r="F59" s="43"/>
      <c r="G59" s="113">
        <v>19683840</v>
      </c>
      <c r="H59" s="113">
        <v>2609600</v>
      </c>
      <c r="I59" s="113"/>
      <c r="J59" s="1">
        <f t="shared" si="3"/>
        <v>22293440</v>
      </c>
      <c r="K59" s="113">
        <v>8100000</v>
      </c>
      <c r="L59" s="113">
        <v>1491200</v>
      </c>
      <c r="M59" s="113">
        <v>49209600</v>
      </c>
      <c r="N59" s="44">
        <v>0</v>
      </c>
      <c r="O59" s="1">
        <f t="shared" si="4"/>
        <v>58800800</v>
      </c>
      <c r="P59" s="1">
        <f t="shared" si="5"/>
        <v>81094240</v>
      </c>
      <c r="Q59" s="112"/>
    </row>
    <row r="60" spans="1:17" s="106" customFormat="1" ht="51" customHeight="1">
      <c r="A60" s="8" t="s">
        <v>28</v>
      </c>
      <c r="B60" s="109" t="s">
        <v>117</v>
      </c>
      <c r="C60" s="8" t="s">
        <v>95</v>
      </c>
      <c r="D60" s="110"/>
      <c r="E60" s="29">
        <v>372.8</v>
      </c>
      <c r="F60" s="8" t="s">
        <v>30</v>
      </c>
      <c r="G60" s="111">
        <v>19683840</v>
      </c>
      <c r="H60" s="111">
        <v>2609600</v>
      </c>
      <c r="I60" s="111"/>
      <c r="J60" s="6">
        <f t="shared" si="3"/>
        <v>22293440</v>
      </c>
      <c r="K60" s="111">
        <v>8100000</v>
      </c>
      <c r="L60" s="111">
        <v>1491200</v>
      </c>
      <c r="M60" s="111">
        <v>49209600</v>
      </c>
      <c r="N60" s="28">
        <v>0</v>
      </c>
      <c r="O60" s="6">
        <f t="shared" si="4"/>
        <v>58800800</v>
      </c>
      <c r="P60" s="1">
        <f t="shared" si="5"/>
        <v>81094240</v>
      </c>
      <c r="Q60" s="110"/>
    </row>
    <row r="61" spans="1:17" s="106" customFormat="1" ht="51" customHeight="1">
      <c r="A61" s="43">
        <v>24</v>
      </c>
      <c r="B61" s="102" t="s">
        <v>118</v>
      </c>
      <c r="C61" s="43" t="s">
        <v>95</v>
      </c>
      <c r="D61" s="112"/>
      <c r="E61" s="83">
        <v>261.3</v>
      </c>
      <c r="F61" s="43"/>
      <c r="G61" s="113">
        <v>13796640</v>
      </c>
      <c r="H61" s="113">
        <v>1829100</v>
      </c>
      <c r="I61" s="113"/>
      <c r="J61" s="1">
        <f t="shared" si="3"/>
        <v>15625740</v>
      </c>
      <c r="K61" s="113">
        <v>2700000</v>
      </c>
      <c r="L61" s="113">
        <v>1045200</v>
      </c>
      <c r="M61" s="113">
        <v>34491600</v>
      </c>
      <c r="N61" s="44">
        <v>0</v>
      </c>
      <c r="O61" s="1">
        <f t="shared" si="4"/>
        <v>38236800</v>
      </c>
      <c r="P61" s="1">
        <f t="shared" si="5"/>
        <v>53862540</v>
      </c>
      <c r="Q61" s="112"/>
    </row>
    <row r="62" spans="1:17" s="106" customFormat="1" ht="51" customHeight="1">
      <c r="A62" s="8" t="s">
        <v>28</v>
      </c>
      <c r="B62" s="109" t="s">
        <v>118</v>
      </c>
      <c r="C62" s="8" t="s">
        <v>95</v>
      </c>
      <c r="D62" s="110"/>
      <c r="E62" s="29">
        <v>261.3</v>
      </c>
      <c r="F62" s="8" t="s">
        <v>30</v>
      </c>
      <c r="G62" s="111">
        <v>13796640</v>
      </c>
      <c r="H62" s="111">
        <v>1829100</v>
      </c>
      <c r="I62" s="111"/>
      <c r="J62" s="6">
        <f t="shared" si="3"/>
        <v>15625740</v>
      </c>
      <c r="K62" s="111">
        <v>2700000</v>
      </c>
      <c r="L62" s="111">
        <v>1045200</v>
      </c>
      <c r="M62" s="111">
        <v>34491600</v>
      </c>
      <c r="N62" s="28">
        <v>0</v>
      </c>
      <c r="O62" s="6">
        <f t="shared" si="4"/>
        <v>38236800</v>
      </c>
      <c r="P62" s="1">
        <f t="shared" si="5"/>
        <v>53862540</v>
      </c>
      <c r="Q62" s="110"/>
    </row>
    <row r="63" spans="1:17" s="106" customFormat="1" ht="51" customHeight="1">
      <c r="A63" s="43">
        <v>25</v>
      </c>
      <c r="B63" s="102" t="s">
        <v>119</v>
      </c>
      <c r="C63" s="43" t="s">
        <v>95</v>
      </c>
      <c r="D63" s="112"/>
      <c r="E63" s="83">
        <v>462.2</v>
      </c>
      <c r="F63" s="43"/>
      <c r="G63" s="113">
        <v>24404160</v>
      </c>
      <c r="H63" s="113">
        <v>3235400</v>
      </c>
      <c r="I63" s="113"/>
      <c r="J63" s="1">
        <f t="shared" si="3"/>
        <v>27639560</v>
      </c>
      <c r="K63" s="113">
        <v>9450000</v>
      </c>
      <c r="L63" s="113">
        <v>1848800</v>
      </c>
      <c r="M63" s="113">
        <v>61010400</v>
      </c>
      <c r="N63" s="44">
        <v>0</v>
      </c>
      <c r="O63" s="1">
        <f t="shared" si="4"/>
        <v>72309200</v>
      </c>
      <c r="P63" s="1">
        <f t="shared" si="5"/>
        <v>99948760</v>
      </c>
      <c r="Q63" s="112"/>
    </row>
    <row r="64" spans="1:17" s="106" customFormat="1" ht="51" customHeight="1">
      <c r="A64" s="8" t="s">
        <v>28</v>
      </c>
      <c r="B64" s="109" t="s">
        <v>119</v>
      </c>
      <c r="C64" s="8" t="s">
        <v>95</v>
      </c>
      <c r="D64" s="110"/>
      <c r="E64" s="29">
        <v>462.2</v>
      </c>
      <c r="F64" s="8" t="s">
        <v>30</v>
      </c>
      <c r="G64" s="111">
        <v>24404160</v>
      </c>
      <c r="H64" s="111">
        <v>3235400</v>
      </c>
      <c r="I64" s="111"/>
      <c r="J64" s="6">
        <f t="shared" si="3"/>
        <v>27639560</v>
      </c>
      <c r="K64" s="111">
        <v>9450000</v>
      </c>
      <c r="L64" s="111">
        <v>1848800</v>
      </c>
      <c r="M64" s="111">
        <v>61010400</v>
      </c>
      <c r="N64" s="28">
        <v>0</v>
      </c>
      <c r="O64" s="6">
        <f t="shared" si="4"/>
        <v>72309200</v>
      </c>
      <c r="P64" s="1">
        <f t="shared" si="5"/>
        <v>99948760</v>
      </c>
      <c r="Q64" s="110"/>
    </row>
    <row r="65" spans="1:17" s="106" customFormat="1" ht="51" customHeight="1">
      <c r="A65" s="43">
        <v>26</v>
      </c>
      <c r="B65" s="102" t="s">
        <v>120</v>
      </c>
      <c r="C65" s="43" t="s">
        <v>95</v>
      </c>
      <c r="D65" s="112"/>
      <c r="E65" s="83">
        <v>384.9</v>
      </c>
      <c r="F65" s="43"/>
      <c r="G65" s="113">
        <v>20322720</v>
      </c>
      <c r="H65" s="113">
        <v>2694300</v>
      </c>
      <c r="I65" s="113"/>
      <c r="J65" s="1">
        <f t="shared" si="3"/>
        <v>23017020</v>
      </c>
      <c r="K65" s="113">
        <v>8100000</v>
      </c>
      <c r="L65" s="113">
        <v>1539600</v>
      </c>
      <c r="M65" s="113">
        <v>50806800</v>
      </c>
      <c r="N65" s="44">
        <v>0</v>
      </c>
      <c r="O65" s="1">
        <f t="shared" si="4"/>
        <v>60446400</v>
      </c>
      <c r="P65" s="1">
        <f t="shared" si="5"/>
        <v>83463420</v>
      </c>
      <c r="Q65" s="112"/>
    </row>
    <row r="66" spans="1:17" s="106" customFormat="1" ht="51" customHeight="1">
      <c r="A66" s="8" t="s">
        <v>28</v>
      </c>
      <c r="B66" s="109" t="s">
        <v>120</v>
      </c>
      <c r="C66" s="8" t="s">
        <v>95</v>
      </c>
      <c r="D66" s="110"/>
      <c r="E66" s="29">
        <v>384.9</v>
      </c>
      <c r="F66" s="8" t="s">
        <v>30</v>
      </c>
      <c r="G66" s="111">
        <v>20322720</v>
      </c>
      <c r="H66" s="111">
        <v>2694300</v>
      </c>
      <c r="I66" s="111"/>
      <c r="J66" s="6">
        <f t="shared" si="3"/>
        <v>23017020</v>
      </c>
      <c r="K66" s="111">
        <v>8100000</v>
      </c>
      <c r="L66" s="111">
        <v>1539600</v>
      </c>
      <c r="M66" s="111">
        <v>50806800</v>
      </c>
      <c r="N66" s="28">
        <v>0</v>
      </c>
      <c r="O66" s="6">
        <f t="shared" si="4"/>
        <v>60446400</v>
      </c>
      <c r="P66" s="1">
        <f t="shared" si="5"/>
        <v>83463420</v>
      </c>
      <c r="Q66" s="110"/>
    </row>
    <row r="67" spans="1:17" s="106" customFormat="1" ht="51" customHeight="1">
      <c r="A67" s="43">
        <v>27</v>
      </c>
      <c r="B67" s="102" t="s">
        <v>121</v>
      </c>
      <c r="C67" s="43" t="s">
        <v>95</v>
      </c>
      <c r="D67" s="112"/>
      <c r="E67" s="83">
        <v>227.1</v>
      </c>
      <c r="F67" s="43"/>
      <c r="G67" s="113">
        <v>11990880</v>
      </c>
      <c r="H67" s="113">
        <v>1589700</v>
      </c>
      <c r="I67" s="113"/>
      <c r="J67" s="1">
        <f t="shared" si="3"/>
        <v>13580580</v>
      </c>
      <c r="K67" s="113">
        <v>2700000</v>
      </c>
      <c r="L67" s="113">
        <v>908400</v>
      </c>
      <c r="M67" s="113">
        <v>29977200</v>
      </c>
      <c r="N67" s="44">
        <v>0</v>
      </c>
      <c r="O67" s="1">
        <f t="shared" si="4"/>
        <v>33585600</v>
      </c>
      <c r="P67" s="1">
        <f t="shared" si="5"/>
        <v>47166180</v>
      </c>
      <c r="Q67" s="112"/>
    </row>
    <row r="68" spans="1:17" s="106" customFormat="1" ht="51" customHeight="1">
      <c r="A68" s="8" t="s">
        <v>28</v>
      </c>
      <c r="B68" s="109" t="s">
        <v>121</v>
      </c>
      <c r="C68" s="8" t="s">
        <v>95</v>
      </c>
      <c r="D68" s="110"/>
      <c r="E68" s="29">
        <v>227.1</v>
      </c>
      <c r="F68" s="8" t="s">
        <v>30</v>
      </c>
      <c r="G68" s="111">
        <v>11990880</v>
      </c>
      <c r="H68" s="111">
        <v>1589700</v>
      </c>
      <c r="I68" s="111"/>
      <c r="J68" s="6">
        <f t="shared" si="3"/>
        <v>13580580</v>
      </c>
      <c r="K68" s="111">
        <v>2700000</v>
      </c>
      <c r="L68" s="111">
        <v>908400</v>
      </c>
      <c r="M68" s="111">
        <v>29977200</v>
      </c>
      <c r="N68" s="28">
        <v>0</v>
      </c>
      <c r="O68" s="6">
        <f t="shared" si="4"/>
        <v>33585600</v>
      </c>
      <c r="P68" s="1">
        <f t="shared" si="5"/>
        <v>47166180</v>
      </c>
      <c r="Q68" s="110"/>
    </row>
    <row r="69" spans="1:17" s="106" customFormat="1" ht="51" customHeight="1">
      <c r="A69" s="43">
        <v>28</v>
      </c>
      <c r="B69" s="102" t="s">
        <v>122</v>
      </c>
      <c r="C69" s="43" t="s">
        <v>95</v>
      </c>
      <c r="D69" s="112"/>
      <c r="E69" s="83">
        <v>370.4</v>
      </c>
      <c r="F69" s="43"/>
      <c r="G69" s="113">
        <v>19557120</v>
      </c>
      <c r="H69" s="113">
        <v>2592800</v>
      </c>
      <c r="I69" s="113"/>
      <c r="J69" s="1">
        <f t="shared" si="3"/>
        <v>22149920</v>
      </c>
      <c r="K69" s="113">
        <v>4050000</v>
      </c>
      <c r="L69" s="113">
        <v>1481600</v>
      </c>
      <c r="M69" s="113">
        <v>48892800</v>
      </c>
      <c r="N69" s="44">
        <v>0</v>
      </c>
      <c r="O69" s="1">
        <f t="shared" si="4"/>
        <v>54424400</v>
      </c>
      <c r="P69" s="1">
        <f t="shared" si="5"/>
        <v>76574320</v>
      </c>
      <c r="Q69" s="112"/>
    </row>
    <row r="70" spans="1:17" s="106" customFormat="1" ht="51" customHeight="1">
      <c r="A70" s="8" t="s">
        <v>28</v>
      </c>
      <c r="B70" s="109" t="s">
        <v>123</v>
      </c>
      <c r="C70" s="8" t="s">
        <v>95</v>
      </c>
      <c r="D70" s="110"/>
      <c r="E70" s="29">
        <v>170.3</v>
      </c>
      <c r="F70" s="8" t="s">
        <v>30</v>
      </c>
      <c r="G70" s="111">
        <v>8991840</v>
      </c>
      <c r="H70" s="111">
        <v>1192100</v>
      </c>
      <c r="I70" s="111"/>
      <c r="J70" s="6">
        <f t="shared" si="3"/>
        <v>10183940</v>
      </c>
      <c r="K70" s="111">
        <v>4050000</v>
      </c>
      <c r="L70" s="111">
        <v>681200</v>
      </c>
      <c r="M70" s="111">
        <v>22479600</v>
      </c>
      <c r="N70" s="28">
        <v>0</v>
      </c>
      <c r="O70" s="6">
        <f t="shared" si="4"/>
        <v>27210800</v>
      </c>
      <c r="P70" s="1">
        <f t="shared" si="5"/>
        <v>37394740</v>
      </c>
      <c r="Q70" s="110"/>
    </row>
    <row r="71" spans="1:17" ht="51" customHeight="1">
      <c r="A71" s="8" t="s">
        <v>28</v>
      </c>
      <c r="B71" s="109" t="s">
        <v>123</v>
      </c>
      <c r="C71" s="8" t="s">
        <v>95</v>
      </c>
      <c r="D71" s="110"/>
      <c r="E71" s="2">
        <v>200.1</v>
      </c>
      <c r="F71" s="8" t="s">
        <v>30</v>
      </c>
      <c r="G71" s="111">
        <v>10565280</v>
      </c>
      <c r="H71" s="111">
        <v>1400700</v>
      </c>
      <c r="I71" s="111"/>
      <c r="J71" s="6">
        <f t="shared" si="3"/>
        <v>11965980</v>
      </c>
      <c r="K71" s="111">
        <v>0</v>
      </c>
      <c r="L71" s="111">
        <v>800400</v>
      </c>
      <c r="M71" s="111">
        <v>26413200</v>
      </c>
      <c r="N71" s="28">
        <v>0</v>
      </c>
      <c r="O71" s="6">
        <f t="shared" si="4"/>
        <v>27213600</v>
      </c>
      <c r="P71" s="1">
        <f t="shared" si="5"/>
        <v>39179580</v>
      </c>
      <c r="Q71" s="110"/>
    </row>
    <row r="72" spans="1:17" s="106" customFormat="1" ht="51" customHeight="1">
      <c r="A72" s="43">
        <v>29</v>
      </c>
      <c r="B72" s="102" t="s">
        <v>124</v>
      </c>
      <c r="C72" s="43" t="s">
        <v>95</v>
      </c>
      <c r="D72" s="112"/>
      <c r="E72" s="30">
        <v>296.60000000000002</v>
      </c>
      <c r="F72" s="43"/>
      <c r="G72" s="113">
        <v>15660480</v>
      </c>
      <c r="H72" s="113">
        <v>2076200</v>
      </c>
      <c r="I72" s="113"/>
      <c r="J72" s="1">
        <f t="shared" si="3"/>
        <v>17736680</v>
      </c>
      <c r="K72" s="113">
        <v>8100000</v>
      </c>
      <c r="L72" s="113">
        <v>1186400</v>
      </c>
      <c r="M72" s="113">
        <v>39151200</v>
      </c>
      <c r="N72" s="44">
        <v>0</v>
      </c>
      <c r="O72" s="1">
        <f t="shared" si="4"/>
        <v>48437600</v>
      </c>
      <c r="P72" s="1">
        <f t="shared" si="5"/>
        <v>66174280</v>
      </c>
      <c r="Q72" s="112"/>
    </row>
    <row r="73" spans="1:17" ht="51" customHeight="1">
      <c r="A73" s="8" t="s">
        <v>28</v>
      </c>
      <c r="B73" s="109" t="s">
        <v>124</v>
      </c>
      <c r="C73" s="8" t="s">
        <v>95</v>
      </c>
      <c r="D73" s="110"/>
      <c r="E73" s="2">
        <v>296.60000000000002</v>
      </c>
      <c r="F73" s="8" t="s">
        <v>30</v>
      </c>
      <c r="G73" s="111">
        <v>15660480</v>
      </c>
      <c r="H73" s="111">
        <v>2076200</v>
      </c>
      <c r="I73" s="111"/>
      <c r="J73" s="6">
        <f t="shared" si="3"/>
        <v>17736680</v>
      </c>
      <c r="K73" s="111">
        <v>8100000</v>
      </c>
      <c r="L73" s="111">
        <v>1186400</v>
      </c>
      <c r="M73" s="111">
        <v>39151200</v>
      </c>
      <c r="N73" s="28">
        <v>0</v>
      </c>
      <c r="O73" s="6">
        <f t="shared" si="4"/>
        <v>48437600</v>
      </c>
      <c r="P73" s="1">
        <f t="shared" si="5"/>
        <v>66174280</v>
      </c>
      <c r="Q73" s="110"/>
    </row>
    <row r="74" spans="1:17" s="106" customFormat="1" ht="51" customHeight="1">
      <c r="A74" s="43">
        <v>30</v>
      </c>
      <c r="B74" s="102" t="s">
        <v>125</v>
      </c>
      <c r="C74" s="43" t="s">
        <v>95</v>
      </c>
      <c r="D74" s="112"/>
      <c r="E74" s="30">
        <v>238.3</v>
      </c>
      <c r="F74" s="43"/>
      <c r="G74" s="113">
        <v>12582240</v>
      </c>
      <c r="H74" s="113">
        <v>1668100</v>
      </c>
      <c r="I74" s="113"/>
      <c r="J74" s="1">
        <f t="shared" si="3"/>
        <v>14250340</v>
      </c>
      <c r="K74" s="113">
        <v>5400000</v>
      </c>
      <c r="L74" s="113">
        <v>953200</v>
      </c>
      <c r="M74" s="113">
        <v>31455600</v>
      </c>
      <c r="N74" s="44">
        <v>0</v>
      </c>
      <c r="O74" s="1">
        <f t="shared" si="4"/>
        <v>37808800</v>
      </c>
      <c r="P74" s="1">
        <f t="shared" si="5"/>
        <v>52059140</v>
      </c>
      <c r="Q74" s="112"/>
    </row>
    <row r="75" spans="1:17" ht="51" customHeight="1">
      <c r="A75" s="8" t="s">
        <v>28</v>
      </c>
      <c r="B75" s="109" t="s">
        <v>125</v>
      </c>
      <c r="C75" s="8" t="s">
        <v>95</v>
      </c>
      <c r="D75" s="110"/>
      <c r="E75" s="2">
        <v>238.3</v>
      </c>
      <c r="F75" s="8" t="s">
        <v>30</v>
      </c>
      <c r="G75" s="111">
        <v>12582240</v>
      </c>
      <c r="H75" s="111">
        <v>1668100</v>
      </c>
      <c r="I75" s="111"/>
      <c r="J75" s="6">
        <f t="shared" ref="J75:J90" si="6">H75+G75</f>
        <v>14250340</v>
      </c>
      <c r="K75" s="111">
        <v>5400000</v>
      </c>
      <c r="L75" s="111">
        <v>953200</v>
      </c>
      <c r="M75" s="111">
        <v>31455600</v>
      </c>
      <c r="N75" s="28">
        <v>0</v>
      </c>
      <c r="O75" s="6">
        <f t="shared" ref="O75:O90" si="7">M75+L75+K75</f>
        <v>37808800</v>
      </c>
      <c r="P75" s="1">
        <f t="shared" ref="P75:P90" si="8">O75+J75</f>
        <v>52059140</v>
      </c>
      <c r="Q75" s="110"/>
    </row>
    <row r="76" spans="1:17" s="106" customFormat="1" ht="51" customHeight="1">
      <c r="A76" s="43">
        <v>31</v>
      </c>
      <c r="B76" s="102" t="s">
        <v>126</v>
      </c>
      <c r="C76" s="43" t="s">
        <v>95</v>
      </c>
      <c r="D76" s="112"/>
      <c r="E76" s="30">
        <v>299.10000000000002</v>
      </c>
      <c r="F76" s="43"/>
      <c r="G76" s="113">
        <v>15792480</v>
      </c>
      <c r="H76" s="113">
        <v>2093700</v>
      </c>
      <c r="I76" s="113"/>
      <c r="J76" s="1">
        <f t="shared" si="6"/>
        <v>17886180</v>
      </c>
      <c r="K76" s="113">
        <v>6750000</v>
      </c>
      <c r="L76" s="113">
        <v>1196400</v>
      </c>
      <c r="M76" s="113">
        <v>39481200</v>
      </c>
      <c r="N76" s="44">
        <v>0</v>
      </c>
      <c r="O76" s="1">
        <f t="shared" si="7"/>
        <v>47427600</v>
      </c>
      <c r="P76" s="1">
        <f t="shared" si="8"/>
        <v>65313780</v>
      </c>
      <c r="Q76" s="112"/>
    </row>
    <row r="77" spans="1:17" ht="51" customHeight="1">
      <c r="A77" s="8" t="s">
        <v>28</v>
      </c>
      <c r="B77" s="109" t="s">
        <v>126</v>
      </c>
      <c r="C77" s="8" t="s">
        <v>95</v>
      </c>
      <c r="D77" s="110"/>
      <c r="E77" s="2">
        <v>299.10000000000002</v>
      </c>
      <c r="F77" s="8" t="s">
        <v>30</v>
      </c>
      <c r="G77" s="111">
        <v>15792480</v>
      </c>
      <c r="H77" s="111">
        <v>2093700</v>
      </c>
      <c r="I77" s="111"/>
      <c r="J77" s="6">
        <f t="shared" si="6"/>
        <v>17886180</v>
      </c>
      <c r="K77" s="111">
        <v>6750000</v>
      </c>
      <c r="L77" s="111">
        <v>1196400</v>
      </c>
      <c r="M77" s="111">
        <v>39481200</v>
      </c>
      <c r="N77" s="28">
        <v>0</v>
      </c>
      <c r="O77" s="6">
        <f t="shared" si="7"/>
        <v>47427600</v>
      </c>
      <c r="P77" s="1">
        <f t="shared" si="8"/>
        <v>65313780</v>
      </c>
      <c r="Q77" s="110"/>
    </row>
    <row r="78" spans="1:17" s="106" customFormat="1" ht="51" customHeight="1">
      <c r="A78" s="43">
        <v>32</v>
      </c>
      <c r="B78" s="102" t="s">
        <v>127</v>
      </c>
      <c r="C78" s="43" t="s">
        <v>95</v>
      </c>
      <c r="D78" s="112"/>
      <c r="E78" s="83">
        <v>303.8</v>
      </c>
      <c r="F78" s="43"/>
      <c r="G78" s="113">
        <v>16040640</v>
      </c>
      <c r="H78" s="113">
        <v>2126600</v>
      </c>
      <c r="I78" s="113"/>
      <c r="J78" s="1">
        <f t="shared" si="6"/>
        <v>18167240</v>
      </c>
      <c r="K78" s="113">
        <v>4050000</v>
      </c>
      <c r="L78" s="113">
        <v>1215200</v>
      </c>
      <c r="M78" s="113">
        <v>40101600</v>
      </c>
      <c r="N78" s="44">
        <v>0</v>
      </c>
      <c r="O78" s="1">
        <f t="shared" si="7"/>
        <v>45366800</v>
      </c>
      <c r="P78" s="1">
        <f t="shared" si="8"/>
        <v>63534040</v>
      </c>
      <c r="Q78" s="112"/>
    </row>
    <row r="79" spans="1:17" s="106" customFormat="1" ht="51" customHeight="1">
      <c r="A79" s="8" t="s">
        <v>28</v>
      </c>
      <c r="B79" s="109" t="s">
        <v>127</v>
      </c>
      <c r="C79" s="8" t="s">
        <v>95</v>
      </c>
      <c r="D79" s="110"/>
      <c r="E79" s="29">
        <v>303.8</v>
      </c>
      <c r="F79" s="8" t="s">
        <v>30</v>
      </c>
      <c r="G79" s="111">
        <v>16040640</v>
      </c>
      <c r="H79" s="111">
        <v>2126600</v>
      </c>
      <c r="I79" s="111"/>
      <c r="J79" s="6">
        <f t="shared" si="6"/>
        <v>18167240</v>
      </c>
      <c r="K79" s="111">
        <v>4050000</v>
      </c>
      <c r="L79" s="111">
        <v>1215200</v>
      </c>
      <c r="M79" s="111">
        <v>40101600</v>
      </c>
      <c r="N79" s="28">
        <v>0</v>
      </c>
      <c r="O79" s="6">
        <f t="shared" si="7"/>
        <v>45366800</v>
      </c>
      <c r="P79" s="1">
        <f t="shared" si="8"/>
        <v>63534040</v>
      </c>
      <c r="Q79" s="110"/>
    </row>
    <row r="80" spans="1:17" s="106" customFormat="1" ht="51" customHeight="1">
      <c r="A80" s="43">
        <v>33</v>
      </c>
      <c r="B80" s="102" t="s">
        <v>128</v>
      </c>
      <c r="C80" s="43" t="s">
        <v>95</v>
      </c>
      <c r="D80" s="112"/>
      <c r="E80" s="83">
        <v>299.8</v>
      </c>
      <c r="F80" s="43"/>
      <c r="G80" s="113">
        <v>15829440</v>
      </c>
      <c r="H80" s="113">
        <v>2098600</v>
      </c>
      <c r="I80" s="113"/>
      <c r="J80" s="1">
        <f t="shared" si="6"/>
        <v>17928040</v>
      </c>
      <c r="K80" s="113">
        <v>2700000</v>
      </c>
      <c r="L80" s="113">
        <v>1199200</v>
      </c>
      <c r="M80" s="113">
        <v>39573600</v>
      </c>
      <c r="N80" s="44">
        <v>0</v>
      </c>
      <c r="O80" s="1">
        <f t="shared" si="7"/>
        <v>43472800</v>
      </c>
      <c r="P80" s="1">
        <f t="shared" si="8"/>
        <v>61400840</v>
      </c>
      <c r="Q80" s="112"/>
    </row>
    <row r="81" spans="1:17" s="106" customFormat="1" ht="51" customHeight="1">
      <c r="A81" s="8" t="s">
        <v>28</v>
      </c>
      <c r="B81" s="109" t="s">
        <v>128</v>
      </c>
      <c r="C81" s="8" t="s">
        <v>95</v>
      </c>
      <c r="D81" s="110"/>
      <c r="E81" s="29">
        <v>299.8</v>
      </c>
      <c r="F81" s="8" t="s">
        <v>30</v>
      </c>
      <c r="G81" s="111">
        <v>15829440</v>
      </c>
      <c r="H81" s="111">
        <v>2098600</v>
      </c>
      <c r="I81" s="111"/>
      <c r="J81" s="6">
        <f t="shared" si="6"/>
        <v>17928040</v>
      </c>
      <c r="K81" s="111">
        <v>2700000</v>
      </c>
      <c r="L81" s="111">
        <v>1199200</v>
      </c>
      <c r="M81" s="111">
        <v>39573600</v>
      </c>
      <c r="N81" s="28">
        <v>0</v>
      </c>
      <c r="O81" s="6">
        <f t="shared" si="7"/>
        <v>43472800</v>
      </c>
      <c r="P81" s="1">
        <f t="shared" si="8"/>
        <v>61400840</v>
      </c>
      <c r="Q81" s="110"/>
    </row>
    <row r="82" spans="1:17" s="106" customFormat="1" ht="51" customHeight="1">
      <c r="A82" s="43">
        <v>34</v>
      </c>
      <c r="B82" s="102" t="s">
        <v>129</v>
      </c>
      <c r="C82" s="43" t="s">
        <v>95</v>
      </c>
      <c r="D82" s="112"/>
      <c r="E82" s="83">
        <v>462.3</v>
      </c>
      <c r="F82" s="43"/>
      <c r="G82" s="113">
        <v>24409440</v>
      </c>
      <c r="H82" s="113">
        <v>4060500</v>
      </c>
      <c r="I82" s="113"/>
      <c r="J82" s="1">
        <f t="shared" si="6"/>
        <v>28469940</v>
      </c>
      <c r="K82" s="113">
        <v>8100000</v>
      </c>
      <c r="L82" s="113">
        <v>1849200</v>
      </c>
      <c r="M82" s="113">
        <v>61023600</v>
      </c>
      <c r="N82" s="44">
        <v>0</v>
      </c>
      <c r="O82" s="1">
        <f t="shared" si="7"/>
        <v>70972800</v>
      </c>
      <c r="P82" s="1">
        <f t="shared" si="8"/>
        <v>99442740</v>
      </c>
      <c r="Q82" s="112"/>
    </row>
    <row r="83" spans="1:17" s="106" customFormat="1" ht="51" customHeight="1">
      <c r="A83" s="8" t="s">
        <v>28</v>
      </c>
      <c r="B83" s="109" t="s">
        <v>129</v>
      </c>
      <c r="C83" s="8" t="s">
        <v>95</v>
      </c>
      <c r="D83" s="110"/>
      <c r="E83" s="29">
        <v>274.8</v>
      </c>
      <c r="F83" s="8" t="s">
        <v>29</v>
      </c>
      <c r="G83" s="111">
        <v>14509440</v>
      </c>
      <c r="H83" s="111">
        <v>2748000</v>
      </c>
      <c r="I83" s="111"/>
      <c r="J83" s="6">
        <f t="shared" si="6"/>
        <v>17257440</v>
      </c>
      <c r="K83" s="111">
        <v>8100000</v>
      </c>
      <c r="L83" s="111">
        <v>1099200</v>
      </c>
      <c r="M83" s="111">
        <v>36273600</v>
      </c>
      <c r="N83" s="28">
        <v>0</v>
      </c>
      <c r="O83" s="6">
        <f t="shared" si="7"/>
        <v>45472800</v>
      </c>
      <c r="P83" s="1">
        <f t="shared" si="8"/>
        <v>62730240</v>
      </c>
      <c r="Q83" s="110"/>
    </row>
    <row r="84" spans="1:17" ht="51" customHeight="1">
      <c r="A84" s="8" t="s">
        <v>28</v>
      </c>
      <c r="B84" s="109" t="s">
        <v>129</v>
      </c>
      <c r="C84" s="8" t="s">
        <v>95</v>
      </c>
      <c r="D84" s="110"/>
      <c r="E84" s="2">
        <v>187.5</v>
      </c>
      <c r="F84" s="8" t="s">
        <v>30</v>
      </c>
      <c r="G84" s="111">
        <v>9900000</v>
      </c>
      <c r="H84" s="111">
        <v>1312500</v>
      </c>
      <c r="I84" s="111"/>
      <c r="J84" s="6">
        <f t="shared" si="6"/>
        <v>11212500</v>
      </c>
      <c r="K84" s="111">
        <v>0</v>
      </c>
      <c r="L84" s="111">
        <v>750000</v>
      </c>
      <c r="M84" s="111">
        <v>24750000</v>
      </c>
      <c r="N84" s="28">
        <v>0</v>
      </c>
      <c r="O84" s="6">
        <f t="shared" si="7"/>
        <v>25500000</v>
      </c>
      <c r="P84" s="1">
        <f t="shared" si="8"/>
        <v>36712500</v>
      </c>
      <c r="Q84" s="110"/>
    </row>
    <row r="85" spans="1:17" s="106" customFormat="1" ht="51" customHeight="1">
      <c r="A85" s="43">
        <v>35</v>
      </c>
      <c r="B85" s="102" t="s">
        <v>130</v>
      </c>
      <c r="C85" s="43" t="s">
        <v>95</v>
      </c>
      <c r="D85" s="112"/>
      <c r="E85" s="30">
        <v>302.10000000000002</v>
      </c>
      <c r="F85" s="43"/>
      <c r="G85" s="113">
        <v>15950880</v>
      </c>
      <c r="H85" s="113">
        <v>2385900</v>
      </c>
      <c r="I85" s="113"/>
      <c r="J85" s="1">
        <f t="shared" si="6"/>
        <v>18336780</v>
      </c>
      <c r="K85" s="113">
        <v>4050000</v>
      </c>
      <c r="L85" s="113">
        <v>1208400</v>
      </c>
      <c r="M85" s="113">
        <v>39877200</v>
      </c>
      <c r="N85" s="44">
        <v>0</v>
      </c>
      <c r="O85" s="1">
        <f t="shared" si="7"/>
        <v>45135600</v>
      </c>
      <c r="P85" s="1">
        <f t="shared" si="8"/>
        <v>63472380</v>
      </c>
      <c r="Q85" s="112"/>
    </row>
    <row r="86" spans="1:17" ht="51" customHeight="1">
      <c r="A86" s="8" t="s">
        <v>28</v>
      </c>
      <c r="B86" s="109" t="s">
        <v>130</v>
      </c>
      <c r="C86" s="8" t="s">
        <v>95</v>
      </c>
      <c r="D86" s="110"/>
      <c r="E86" s="2">
        <v>90.4</v>
      </c>
      <c r="F86" s="8" t="s">
        <v>29</v>
      </c>
      <c r="G86" s="111">
        <v>4773120</v>
      </c>
      <c r="H86" s="111">
        <v>904000</v>
      </c>
      <c r="I86" s="111"/>
      <c r="J86" s="6">
        <f t="shared" si="6"/>
        <v>5677120</v>
      </c>
      <c r="K86" s="111">
        <v>4050000</v>
      </c>
      <c r="L86" s="111">
        <v>361600</v>
      </c>
      <c r="M86" s="111">
        <v>11932800</v>
      </c>
      <c r="N86" s="28">
        <v>0</v>
      </c>
      <c r="O86" s="6">
        <f t="shared" si="7"/>
        <v>16344400</v>
      </c>
      <c r="P86" s="1">
        <f t="shared" si="8"/>
        <v>22021520</v>
      </c>
      <c r="Q86" s="110"/>
    </row>
    <row r="87" spans="1:17" s="106" customFormat="1" ht="51" customHeight="1">
      <c r="A87" s="8" t="s">
        <v>28</v>
      </c>
      <c r="B87" s="109" t="s">
        <v>130</v>
      </c>
      <c r="C87" s="8" t="s">
        <v>95</v>
      </c>
      <c r="D87" s="110"/>
      <c r="E87" s="29">
        <v>211.7</v>
      </c>
      <c r="F87" s="8" t="s">
        <v>30</v>
      </c>
      <c r="G87" s="111">
        <v>11177760</v>
      </c>
      <c r="H87" s="111">
        <v>1481900</v>
      </c>
      <c r="I87" s="111"/>
      <c r="J87" s="6">
        <f t="shared" si="6"/>
        <v>12659660</v>
      </c>
      <c r="K87" s="111">
        <v>0</v>
      </c>
      <c r="L87" s="111">
        <v>846800</v>
      </c>
      <c r="M87" s="111">
        <v>27944400</v>
      </c>
      <c r="N87" s="28">
        <v>0</v>
      </c>
      <c r="O87" s="6">
        <f t="shared" si="7"/>
        <v>28791200</v>
      </c>
      <c r="P87" s="1">
        <f t="shared" si="8"/>
        <v>41450860</v>
      </c>
      <c r="Q87" s="110"/>
    </row>
    <row r="88" spans="1:17" s="106" customFormat="1" ht="51" customHeight="1">
      <c r="A88" s="43">
        <v>36</v>
      </c>
      <c r="B88" s="102" t="s">
        <v>131</v>
      </c>
      <c r="C88" s="43" t="s">
        <v>95</v>
      </c>
      <c r="D88" s="112"/>
      <c r="E88" s="83">
        <v>291.10000000000002</v>
      </c>
      <c r="F88" s="43"/>
      <c r="G88" s="113">
        <v>15370080</v>
      </c>
      <c r="H88" s="113">
        <v>2037700</v>
      </c>
      <c r="I88" s="113"/>
      <c r="J88" s="1">
        <f t="shared" si="6"/>
        <v>17407780</v>
      </c>
      <c r="K88" s="113">
        <v>6750000</v>
      </c>
      <c r="L88" s="113">
        <v>1164400</v>
      </c>
      <c r="M88" s="113">
        <v>38425200</v>
      </c>
      <c r="N88" s="44">
        <v>0</v>
      </c>
      <c r="O88" s="1">
        <f t="shared" si="7"/>
        <v>46339600</v>
      </c>
      <c r="P88" s="1">
        <f t="shared" si="8"/>
        <v>63747380</v>
      </c>
      <c r="Q88" s="112"/>
    </row>
    <row r="89" spans="1:17" s="106" customFormat="1" ht="51" customHeight="1">
      <c r="A89" s="8" t="s">
        <v>28</v>
      </c>
      <c r="B89" s="109" t="s">
        <v>131</v>
      </c>
      <c r="C89" s="8" t="s">
        <v>95</v>
      </c>
      <c r="D89" s="110"/>
      <c r="E89" s="29">
        <v>291.10000000000002</v>
      </c>
      <c r="F89" s="8" t="s">
        <v>30</v>
      </c>
      <c r="G89" s="111">
        <v>15370080</v>
      </c>
      <c r="H89" s="111">
        <v>2037700</v>
      </c>
      <c r="I89" s="111"/>
      <c r="J89" s="6">
        <f t="shared" si="6"/>
        <v>17407780</v>
      </c>
      <c r="K89" s="111">
        <v>6750000</v>
      </c>
      <c r="L89" s="111">
        <v>1164400</v>
      </c>
      <c r="M89" s="111">
        <v>38425200</v>
      </c>
      <c r="N89" s="28">
        <v>0</v>
      </c>
      <c r="O89" s="6">
        <f t="shared" si="7"/>
        <v>46339600</v>
      </c>
      <c r="P89" s="1">
        <f t="shared" si="8"/>
        <v>63747380</v>
      </c>
      <c r="Q89" s="110"/>
    </row>
    <row r="90" spans="1:17" s="106" customFormat="1" ht="51" customHeight="1">
      <c r="A90" s="112"/>
      <c r="B90" s="114" t="s">
        <v>132</v>
      </c>
      <c r="C90" s="112"/>
      <c r="D90" s="112"/>
      <c r="E90" s="113">
        <v>11198</v>
      </c>
      <c r="F90" s="112"/>
      <c r="G90" s="113">
        <v>591254400</v>
      </c>
      <c r="H90" s="113">
        <v>82541900</v>
      </c>
      <c r="I90" s="113"/>
      <c r="J90" s="113">
        <f t="shared" si="6"/>
        <v>673796300</v>
      </c>
      <c r="K90" s="113">
        <v>199800000</v>
      </c>
      <c r="L90" s="113">
        <v>44792000</v>
      </c>
      <c r="M90" s="113">
        <v>1478136000</v>
      </c>
      <c r="N90" s="113"/>
      <c r="O90" s="1">
        <f t="shared" si="7"/>
        <v>1722728000</v>
      </c>
      <c r="P90" s="1">
        <f t="shared" si="8"/>
        <v>2396524300</v>
      </c>
      <c r="Q90" s="112"/>
    </row>
    <row r="91" spans="1:17" s="35" customFormat="1" ht="21.95" customHeight="1">
      <c r="A91" s="268" t="s">
        <v>133</v>
      </c>
      <c r="B91" s="269"/>
      <c r="C91" s="268"/>
      <c r="D91" s="268"/>
      <c r="E91" s="268"/>
      <c r="F91" s="268"/>
      <c r="G91" s="268"/>
      <c r="H91" s="268"/>
      <c r="I91" s="268"/>
      <c r="J91" s="268"/>
      <c r="K91" s="268"/>
      <c r="L91" s="268"/>
      <c r="M91" s="268"/>
      <c r="N91" s="268"/>
      <c r="O91" s="268"/>
      <c r="P91" s="268"/>
      <c r="Q91" s="268"/>
    </row>
    <row r="92" spans="1:17" s="35" customFormat="1" ht="15.4">
      <c r="B92" s="36"/>
      <c r="G92" s="64"/>
      <c r="K92" s="64"/>
      <c r="L92" s="64"/>
      <c r="M92" s="64"/>
      <c r="N92" s="256" t="s">
        <v>88</v>
      </c>
      <c r="O92" s="256"/>
      <c r="P92" s="256"/>
    </row>
    <row r="93" spans="1:17" s="35" customFormat="1" ht="15.4">
      <c r="B93" s="36"/>
      <c r="G93" s="64"/>
      <c r="H93" s="255" t="s">
        <v>89</v>
      </c>
      <c r="I93" s="255"/>
      <c r="J93" s="255"/>
      <c r="K93" s="255"/>
      <c r="L93" s="64"/>
      <c r="M93" s="64"/>
      <c r="N93" s="256" t="s">
        <v>90</v>
      </c>
      <c r="O93" s="256"/>
      <c r="P93" s="256"/>
    </row>
    <row r="94" spans="1:17" s="35" customFormat="1" ht="15.4">
      <c r="B94" s="36"/>
      <c r="G94" s="37"/>
      <c r="J94" s="39"/>
      <c r="K94" s="37"/>
      <c r="L94" s="37"/>
      <c r="M94" s="37"/>
      <c r="N94" s="97"/>
      <c r="O94" s="97"/>
      <c r="P94" s="98"/>
    </row>
    <row r="95" spans="1:17" s="35" customFormat="1" ht="15.4">
      <c r="B95" s="36"/>
      <c r="G95" s="37"/>
      <c r="J95" s="39"/>
      <c r="K95" s="37"/>
      <c r="L95" s="37"/>
      <c r="M95" s="37"/>
      <c r="N95" s="97"/>
      <c r="O95" s="97"/>
      <c r="P95" s="98"/>
    </row>
    <row r="96" spans="1:17" s="35" customFormat="1" ht="15.4">
      <c r="B96" s="36"/>
      <c r="G96" s="37"/>
      <c r="J96" s="39"/>
      <c r="K96" s="37"/>
      <c r="L96" s="37"/>
      <c r="M96" s="37"/>
      <c r="N96" s="97"/>
      <c r="O96" s="97"/>
      <c r="P96" s="98"/>
    </row>
    <row r="97" spans="2:16" s="35" customFormat="1" ht="15.4">
      <c r="B97" s="36"/>
      <c r="E97" s="255"/>
      <c r="F97" s="255"/>
      <c r="G97" s="256"/>
      <c r="H97" s="256"/>
      <c r="I97" s="255"/>
      <c r="J97" s="255"/>
      <c r="K97" s="256"/>
      <c r="L97" s="256"/>
      <c r="M97" s="256"/>
      <c r="N97" s="256" t="s">
        <v>91</v>
      </c>
      <c r="O97" s="256"/>
      <c r="P97" s="256"/>
    </row>
    <row r="98" spans="2:16" s="35" customFormat="1" ht="15.4">
      <c r="B98" s="36"/>
      <c r="G98" s="37"/>
      <c r="J98" s="39"/>
      <c r="K98" s="37"/>
      <c r="L98" s="37"/>
      <c r="M98" s="37"/>
      <c r="N98" s="256" t="s">
        <v>92</v>
      </c>
      <c r="O98" s="256"/>
      <c r="P98" s="256"/>
    </row>
    <row r="99" spans="2:16" s="35" customFormat="1" ht="15.4">
      <c r="B99" s="36"/>
      <c r="G99" s="37"/>
      <c r="J99" s="39"/>
      <c r="K99" s="37"/>
      <c r="L99" s="37"/>
      <c r="M99" s="37"/>
      <c r="N99" s="37"/>
      <c r="O99" s="37"/>
      <c r="P99" s="39"/>
    </row>
    <row r="100" spans="2:16" s="35" customFormat="1" ht="15.4">
      <c r="B100" s="36"/>
      <c r="G100" s="37"/>
      <c r="J100" s="39"/>
      <c r="K100" s="37"/>
      <c r="L100" s="37"/>
      <c r="M100" s="37"/>
      <c r="N100" s="37"/>
      <c r="O100" s="37"/>
      <c r="P100" s="39"/>
    </row>
    <row r="101" spans="2:16" s="35" customFormat="1" ht="15.4">
      <c r="B101" s="36"/>
      <c r="G101" s="37"/>
      <c r="J101" s="39"/>
      <c r="K101" s="37"/>
      <c r="L101" s="37"/>
      <c r="M101" s="37"/>
      <c r="N101" s="37"/>
      <c r="O101" s="37"/>
      <c r="P101" s="39"/>
    </row>
    <row r="102" spans="2:16" s="38" customFormat="1" ht="15">
      <c r="B102" s="40"/>
      <c r="E102" s="255"/>
      <c r="F102" s="255"/>
      <c r="G102" s="255"/>
      <c r="H102" s="255"/>
      <c r="I102" s="255"/>
      <c r="J102" s="255"/>
      <c r="K102" s="255"/>
      <c r="L102" s="256"/>
      <c r="M102" s="256"/>
      <c r="N102" s="97"/>
      <c r="O102" s="97"/>
      <c r="P102" s="98"/>
    </row>
    <row r="103" spans="2:16" s="35" customFormat="1" ht="15.4">
      <c r="B103" s="36"/>
      <c r="G103" s="37"/>
      <c r="J103" s="39"/>
      <c r="K103" s="37"/>
      <c r="L103" s="37"/>
      <c r="M103" s="37"/>
      <c r="N103" s="37"/>
      <c r="O103" s="37"/>
      <c r="P103" s="39"/>
    </row>
    <row r="104" spans="2:16" s="35" customFormat="1" ht="15.4">
      <c r="B104" s="36"/>
      <c r="G104" s="37"/>
      <c r="J104" s="39"/>
      <c r="K104" s="37"/>
      <c r="L104" s="37"/>
      <c r="M104" s="37"/>
      <c r="N104" s="37"/>
      <c r="O104" s="37"/>
      <c r="P104" s="39"/>
    </row>
    <row r="105" spans="2:16" s="35" customFormat="1" ht="15.4">
      <c r="B105" s="36"/>
      <c r="G105" s="37"/>
      <c r="J105" s="39"/>
      <c r="K105" s="37"/>
      <c r="L105" s="37"/>
      <c r="M105" s="37"/>
      <c r="N105" s="37"/>
      <c r="O105" s="37"/>
      <c r="P105" s="39"/>
    </row>
    <row r="106" spans="2:16" s="35" customFormat="1" ht="15.4">
      <c r="B106" s="36"/>
      <c r="G106" s="37"/>
      <c r="J106" s="39"/>
      <c r="K106" s="37"/>
      <c r="L106" s="37"/>
      <c r="M106" s="37"/>
      <c r="N106" s="37"/>
      <c r="O106" s="37"/>
      <c r="P106" s="39"/>
    </row>
    <row r="107" spans="2:16" s="38" customFormat="1" ht="15">
      <c r="B107" s="40"/>
      <c r="E107" s="255"/>
      <c r="F107" s="255"/>
      <c r="G107" s="255"/>
      <c r="H107" s="255"/>
      <c r="I107" s="255"/>
      <c r="J107" s="255"/>
      <c r="K107" s="255"/>
      <c r="L107" s="256"/>
      <c r="M107" s="256"/>
      <c r="N107" s="97"/>
      <c r="O107" s="97"/>
      <c r="P107" s="98"/>
    </row>
    <row r="108" spans="2:16" s="35" customFormat="1" ht="15.4">
      <c r="B108" s="36"/>
      <c r="G108" s="37"/>
      <c r="J108" s="39"/>
      <c r="K108" s="37"/>
      <c r="L108" s="37"/>
      <c r="M108" s="37"/>
      <c r="N108" s="37"/>
      <c r="O108" s="37"/>
      <c r="P108" s="39"/>
    </row>
    <row r="109" spans="2:16" s="35" customFormat="1" ht="15.4">
      <c r="B109" s="36"/>
      <c r="G109" s="37"/>
      <c r="J109" s="39"/>
      <c r="K109" s="37"/>
      <c r="L109" s="37"/>
      <c r="M109" s="37"/>
      <c r="N109" s="37"/>
      <c r="O109" s="37"/>
      <c r="P109" s="39"/>
    </row>
    <row r="110" spans="2:16" s="35" customFormat="1" ht="15.4">
      <c r="B110" s="36"/>
      <c r="G110" s="37"/>
      <c r="J110" s="39"/>
      <c r="K110" s="37"/>
      <c r="L110" s="37"/>
      <c r="M110" s="37"/>
      <c r="N110" s="37"/>
      <c r="O110" s="37"/>
      <c r="P110" s="39"/>
    </row>
    <row r="111" spans="2:16" s="35" customFormat="1" ht="15.4">
      <c r="B111" s="36"/>
      <c r="E111" s="255"/>
      <c r="F111" s="255"/>
      <c r="G111" s="255"/>
      <c r="J111" s="39"/>
      <c r="K111" s="37"/>
      <c r="L111" s="37"/>
      <c r="M111" s="37"/>
      <c r="N111" s="37"/>
      <c r="O111" s="37"/>
      <c r="P111" s="39"/>
    </row>
    <row r="112" spans="2:16" s="35" customFormat="1" ht="15.4">
      <c r="B112" s="36"/>
      <c r="G112" s="37"/>
      <c r="J112" s="39"/>
      <c r="K112" s="37"/>
      <c r="L112" s="37"/>
      <c r="M112" s="37"/>
      <c r="N112" s="37"/>
      <c r="O112" s="37"/>
      <c r="P112" s="39"/>
    </row>
    <row r="113" spans="2:16" s="35" customFormat="1" ht="15.4">
      <c r="B113" s="36"/>
      <c r="G113" s="37"/>
      <c r="J113" s="39"/>
      <c r="K113" s="37"/>
      <c r="L113" s="37"/>
      <c r="M113" s="37"/>
      <c r="N113" s="37"/>
      <c r="O113" s="37"/>
      <c r="P113" s="39"/>
    </row>
    <row r="114" spans="2:16" s="35" customFormat="1" ht="15.4">
      <c r="B114" s="36"/>
      <c r="G114" s="37"/>
      <c r="J114" s="39"/>
      <c r="K114" s="37"/>
      <c r="L114" s="37"/>
      <c r="M114" s="37"/>
      <c r="N114" s="37"/>
      <c r="O114" s="37"/>
      <c r="P114" s="39"/>
    </row>
  </sheetData>
  <mergeCells count="37">
    <mergeCell ref="A1:B1"/>
    <mergeCell ref="H1:O1"/>
    <mergeCell ref="A2:B2"/>
    <mergeCell ref="H2:O2"/>
    <mergeCell ref="A3:B3"/>
    <mergeCell ref="A4:Q4"/>
    <mergeCell ref="A5:Q5"/>
    <mergeCell ref="A6:Q6"/>
    <mergeCell ref="G9:J9"/>
    <mergeCell ref="K9:O9"/>
    <mergeCell ref="A9:A10"/>
    <mergeCell ref="B9:B10"/>
    <mergeCell ref="C9:C10"/>
    <mergeCell ref="D9:D10"/>
    <mergeCell ref="E9:E10"/>
    <mergeCell ref="F9:F10"/>
    <mergeCell ref="P9:P10"/>
    <mergeCell ref="Q9:Q10"/>
    <mergeCell ref="A91:Q91"/>
    <mergeCell ref="N92:P92"/>
    <mergeCell ref="H93:K93"/>
    <mergeCell ref="N93:P93"/>
    <mergeCell ref="E97:F97"/>
    <mergeCell ref="G97:H97"/>
    <mergeCell ref="I97:J97"/>
    <mergeCell ref="K97:M97"/>
    <mergeCell ref="N97:P97"/>
    <mergeCell ref="N98:P98"/>
    <mergeCell ref="E102:G102"/>
    <mergeCell ref="H102:I102"/>
    <mergeCell ref="J102:K102"/>
    <mergeCell ref="L102:M102"/>
    <mergeCell ref="E107:G107"/>
    <mergeCell ref="H107:I107"/>
    <mergeCell ref="J107:K107"/>
    <mergeCell ref="L107:M107"/>
    <mergeCell ref="E111:G1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0"/>
  <sheetViews>
    <sheetView workbookViewId="0">
      <selection activeCell="D14" sqref="D14"/>
    </sheetView>
  </sheetViews>
  <sheetFormatPr defaultColWidth="9.1328125" defaultRowHeight="14.25"/>
  <cols>
    <col min="1" max="1" width="4.73046875" style="100" customWidth="1"/>
    <col min="2" max="2" width="18" style="101" customWidth="1"/>
    <col min="3" max="3" width="11.265625" customWidth="1"/>
    <col min="4" max="4" width="11.59765625"/>
    <col min="5" max="5" width="10.1328125" customWidth="1"/>
    <col min="7" max="7" width="14" customWidth="1"/>
    <col min="8" max="8" width="12.86328125" customWidth="1"/>
    <col min="10" max="10" width="15.3984375" customWidth="1"/>
    <col min="11" max="11" width="12.3984375" customWidth="1"/>
    <col min="12" max="12" width="12.265625" customWidth="1"/>
    <col min="13" max="13" width="16" customWidth="1"/>
    <col min="14" max="14" width="11.265625" customWidth="1"/>
    <col min="15" max="15" width="15.73046875" customWidth="1"/>
    <col min="16" max="16" width="17.59765625" customWidth="1"/>
  </cols>
  <sheetData>
    <row r="1" spans="1:17" s="35" customFormat="1" ht="15.75" customHeight="1">
      <c r="A1" s="271" t="s">
        <v>0</v>
      </c>
      <c r="B1" s="272"/>
      <c r="C1" s="271"/>
      <c r="G1" s="37"/>
      <c r="H1" s="255" t="s">
        <v>1</v>
      </c>
      <c r="I1" s="255"/>
      <c r="J1" s="255"/>
      <c r="K1" s="255"/>
      <c r="L1" s="255"/>
      <c r="M1" s="255"/>
      <c r="N1" s="255"/>
      <c r="O1" s="255"/>
      <c r="P1" s="39"/>
    </row>
    <row r="2" spans="1:17" s="35" customFormat="1" ht="36" customHeight="1">
      <c r="A2" s="255" t="s">
        <v>2</v>
      </c>
      <c r="B2" s="270"/>
      <c r="C2" s="255"/>
      <c r="G2" s="37"/>
      <c r="H2" s="267" t="s">
        <v>3</v>
      </c>
      <c r="I2" s="267"/>
      <c r="J2" s="267"/>
      <c r="K2" s="267"/>
      <c r="L2" s="267"/>
      <c r="M2" s="267"/>
      <c r="N2" s="267"/>
      <c r="O2" s="267"/>
      <c r="P2" s="39"/>
    </row>
    <row r="3" spans="1:17" s="35" customFormat="1" ht="15.4">
      <c r="A3" s="271"/>
      <c r="B3" s="272"/>
      <c r="G3" s="37"/>
      <c r="J3" s="39"/>
      <c r="K3" s="37"/>
      <c r="L3" s="37"/>
      <c r="M3" s="37"/>
      <c r="N3" s="37"/>
      <c r="O3" s="37"/>
      <c r="P3" s="39"/>
    </row>
    <row r="4" spans="1:17" s="35" customFormat="1" ht="15.4">
      <c r="A4" s="255" t="s">
        <v>4</v>
      </c>
      <c r="B4" s="270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</row>
    <row r="5" spans="1:17" s="35" customFormat="1" ht="15.4">
      <c r="A5" s="255" t="s">
        <v>5</v>
      </c>
      <c r="B5" s="270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</row>
    <row r="6" spans="1:17" s="35" customFormat="1" ht="15.4">
      <c r="A6" s="255" t="s">
        <v>134</v>
      </c>
      <c r="B6" s="270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</row>
    <row r="7" spans="1:17" s="35" customFormat="1" ht="15.4">
      <c r="A7" s="38"/>
      <c r="B7" s="40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s="35" customFormat="1" ht="15.4">
      <c r="B8" s="36"/>
      <c r="G8" s="37"/>
      <c r="J8" s="39"/>
      <c r="K8" s="37"/>
      <c r="L8" s="37"/>
      <c r="M8" s="37"/>
      <c r="N8" s="37"/>
      <c r="O8" s="37"/>
      <c r="P8" s="39"/>
    </row>
    <row r="9" spans="1:17" s="38" customFormat="1" ht="24.75" customHeight="1">
      <c r="A9" s="261" t="s">
        <v>7</v>
      </c>
      <c r="B9" s="273" t="s">
        <v>8</v>
      </c>
      <c r="C9" s="261" t="s">
        <v>9</v>
      </c>
      <c r="D9" s="261" t="s">
        <v>10</v>
      </c>
      <c r="E9" s="261" t="s">
        <v>11</v>
      </c>
      <c r="F9" s="261" t="s">
        <v>12</v>
      </c>
      <c r="G9" s="261" t="s">
        <v>13</v>
      </c>
      <c r="H9" s="261"/>
      <c r="I9" s="261"/>
      <c r="J9" s="261"/>
      <c r="K9" s="262" t="s">
        <v>14</v>
      </c>
      <c r="L9" s="262"/>
      <c r="M9" s="262"/>
      <c r="N9" s="262"/>
      <c r="O9" s="262"/>
      <c r="P9" s="261" t="s">
        <v>15</v>
      </c>
      <c r="Q9" s="261" t="s">
        <v>16</v>
      </c>
    </row>
    <row r="10" spans="1:17" s="38" customFormat="1" ht="111.95" customHeight="1">
      <c r="A10" s="261"/>
      <c r="B10" s="273"/>
      <c r="C10" s="261"/>
      <c r="D10" s="261"/>
      <c r="E10" s="261"/>
      <c r="F10" s="261"/>
      <c r="G10" s="1" t="s">
        <v>17</v>
      </c>
      <c r="H10" s="43" t="s">
        <v>18</v>
      </c>
      <c r="I10" s="43" t="s">
        <v>19</v>
      </c>
      <c r="J10" s="43" t="s">
        <v>20</v>
      </c>
      <c r="K10" s="44" t="s">
        <v>21</v>
      </c>
      <c r="L10" s="44" t="s">
        <v>22</v>
      </c>
      <c r="M10" s="44" t="s">
        <v>23</v>
      </c>
      <c r="N10" s="44" t="s">
        <v>24</v>
      </c>
      <c r="O10" s="1" t="s">
        <v>25</v>
      </c>
      <c r="P10" s="261"/>
      <c r="Q10" s="261"/>
    </row>
    <row r="11" spans="1:17" s="38" customFormat="1" ht="35.1" customHeight="1">
      <c r="A11" s="45">
        <v>1</v>
      </c>
      <c r="B11" s="90" t="s">
        <v>135</v>
      </c>
      <c r="C11" s="45" t="s">
        <v>136</v>
      </c>
      <c r="D11" s="47"/>
      <c r="E11" s="48">
        <v>930.5</v>
      </c>
      <c r="F11" s="45"/>
      <c r="G11" s="24">
        <v>49130400</v>
      </c>
      <c r="H11" s="25">
        <v>6513500</v>
      </c>
      <c r="I11" s="7">
        <v>0</v>
      </c>
      <c r="J11" s="7">
        <f t="shared" ref="J11:J74" si="0">G11+H11</f>
        <v>55643900</v>
      </c>
      <c r="K11" s="7">
        <v>2700000</v>
      </c>
      <c r="L11" s="7">
        <v>3722000</v>
      </c>
      <c r="M11" s="49">
        <v>122826000</v>
      </c>
      <c r="N11" s="49">
        <v>0</v>
      </c>
      <c r="O11" s="7">
        <f t="shared" ref="O11:O74" si="1">K11+L11+M11+N11</f>
        <v>129248000</v>
      </c>
      <c r="P11" s="7">
        <f t="shared" ref="P11:P74" si="2">O11+J11</f>
        <v>184891900</v>
      </c>
      <c r="Q11" s="26"/>
    </row>
    <row r="12" spans="1:17" s="35" customFormat="1" ht="35.1" customHeight="1">
      <c r="A12" s="3" t="s">
        <v>28</v>
      </c>
      <c r="B12" s="103" t="s">
        <v>135</v>
      </c>
      <c r="C12" s="3" t="s">
        <v>136</v>
      </c>
      <c r="D12" s="51"/>
      <c r="E12" s="2">
        <v>253.2</v>
      </c>
      <c r="F12" s="3" t="s">
        <v>137</v>
      </c>
      <c r="G12" s="4">
        <v>13368960</v>
      </c>
      <c r="H12" s="5">
        <v>1772400</v>
      </c>
      <c r="I12" s="6">
        <v>0</v>
      </c>
      <c r="J12" s="6">
        <f t="shared" si="0"/>
        <v>15141360</v>
      </c>
      <c r="K12" s="6">
        <v>2700000</v>
      </c>
      <c r="L12" s="6">
        <v>1012800</v>
      </c>
      <c r="M12" s="6">
        <v>33422400</v>
      </c>
      <c r="N12" s="6">
        <v>0</v>
      </c>
      <c r="O12" s="6">
        <f t="shared" si="1"/>
        <v>37135200</v>
      </c>
      <c r="P12" s="6">
        <f t="shared" si="2"/>
        <v>52276560</v>
      </c>
      <c r="Q12" s="8"/>
    </row>
    <row r="13" spans="1:17" s="33" customFormat="1" ht="35.1" customHeight="1">
      <c r="A13" s="3" t="s">
        <v>28</v>
      </c>
      <c r="B13" s="103" t="s">
        <v>135</v>
      </c>
      <c r="C13" s="3" t="s">
        <v>136</v>
      </c>
      <c r="D13" s="51"/>
      <c r="E13" s="8">
        <v>346.8</v>
      </c>
      <c r="F13" s="3" t="s">
        <v>137</v>
      </c>
      <c r="G13" s="6">
        <v>18311040</v>
      </c>
      <c r="H13" s="6">
        <v>2427600</v>
      </c>
      <c r="I13" s="6">
        <v>0</v>
      </c>
      <c r="J13" s="6">
        <f t="shared" si="0"/>
        <v>20738640</v>
      </c>
      <c r="K13" s="6">
        <v>0</v>
      </c>
      <c r="L13" s="6">
        <v>1387200</v>
      </c>
      <c r="M13" s="6">
        <v>45777600</v>
      </c>
      <c r="N13" s="6">
        <v>0</v>
      </c>
      <c r="O13" s="6">
        <f t="shared" si="1"/>
        <v>47164800</v>
      </c>
      <c r="P13" s="6">
        <f t="shared" si="2"/>
        <v>67903440</v>
      </c>
      <c r="Q13" s="8"/>
    </row>
    <row r="14" spans="1:17" s="33" customFormat="1" ht="35.1" customHeight="1">
      <c r="A14" s="3" t="s">
        <v>28</v>
      </c>
      <c r="B14" s="103" t="s">
        <v>135</v>
      </c>
      <c r="C14" s="3" t="s">
        <v>136</v>
      </c>
      <c r="D14" s="51"/>
      <c r="E14" s="8">
        <v>330.5</v>
      </c>
      <c r="F14" s="3" t="s">
        <v>137</v>
      </c>
      <c r="G14" s="6">
        <v>17450400</v>
      </c>
      <c r="H14" s="6">
        <v>2313500</v>
      </c>
      <c r="I14" s="6">
        <v>0</v>
      </c>
      <c r="J14" s="6">
        <f t="shared" si="0"/>
        <v>19763900</v>
      </c>
      <c r="K14" s="6">
        <v>0</v>
      </c>
      <c r="L14" s="6">
        <v>1322000</v>
      </c>
      <c r="M14" s="6">
        <v>43626000</v>
      </c>
      <c r="N14" s="6">
        <v>0</v>
      </c>
      <c r="O14" s="6">
        <f t="shared" si="1"/>
        <v>44948000</v>
      </c>
      <c r="P14" s="6">
        <f t="shared" si="2"/>
        <v>64711900</v>
      </c>
      <c r="Q14" s="8"/>
    </row>
    <row r="15" spans="1:17" s="99" customFormat="1" ht="35.1" customHeight="1">
      <c r="A15" s="52">
        <v>2</v>
      </c>
      <c r="B15" s="104" t="s">
        <v>138</v>
      </c>
      <c r="C15" s="52" t="s">
        <v>136</v>
      </c>
      <c r="D15" s="54"/>
      <c r="E15" s="43">
        <v>476.8</v>
      </c>
      <c r="F15" s="52"/>
      <c r="G15" s="1">
        <v>25175040</v>
      </c>
      <c r="H15" s="1">
        <v>3337600</v>
      </c>
      <c r="I15" s="6">
        <v>0</v>
      </c>
      <c r="J15" s="1">
        <f t="shared" si="0"/>
        <v>28512640</v>
      </c>
      <c r="K15" s="1">
        <v>1350000</v>
      </c>
      <c r="L15" s="1">
        <v>1907200</v>
      </c>
      <c r="M15" s="1">
        <v>62937600</v>
      </c>
      <c r="N15" s="1">
        <v>0</v>
      </c>
      <c r="O15" s="1">
        <f t="shared" si="1"/>
        <v>66194800</v>
      </c>
      <c r="P15" s="1">
        <f t="shared" si="2"/>
        <v>94707440</v>
      </c>
      <c r="Q15" s="43"/>
    </row>
    <row r="16" spans="1:17" s="33" customFormat="1" ht="35.1" customHeight="1">
      <c r="A16" s="3" t="s">
        <v>28</v>
      </c>
      <c r="B16" s="103" t="s">
        <v>138</v>
      </c>
      <c r="C16" s="3" t="s">
        <v>136</v>
      </c>
      <c r="D16" s="51"/>
      <c r="E16" s="8">
        <v>286.2</v>
      </c>
      <c r="F16" s="3" t="s">
        <v>137</v>
      </c>
      <c r="G16" s="6">
        <v>15111360</v>
      </c>
      <c r="H16" s="6">
        <v>2003400</v>
      </c>
      <c r="I16" s="6">
        <v>0</v>
      </c>
      <c r="J16" s="6">
        <f t="shared" si="0"/>
        <v>17114760</v>
      </c>
      <c r="K16" s="6">
        <v>1350000</v>
      </c>
      <c r="L16" s="6">
        <v>1144800</v>
      </c>
      <c r="M16" s="6">
        <v>37778400</v>
      </c>
      <c r="N16" s="6">
        <v>0</v>
      </c>
      <c r="O16" s="6">
        <f t="shared" si="1"/>
        <v>40273200</v>
      </c>
      <c r="P16" s="6">
        <f t="shared" si="2"/>
        <v>57387960</v>
      </c>
      <c r="Q16" s="8"/>
    </row>
    <row r="17" spans="1:17" s="33" customFormat="1" ht="35.1" customHeight="1">
      <c r="A17" s="3" t="s">
        <v>28</v>
      </c>
      <c r="B17" s="103" t="s">
        <v>138</v>
      </c>
      <c r="C17" s="3" t="s">
        <v>136</v>
      </c>
      <c r="D17" s="51"/>
      <c r="E17" s="8">
        <v>110.9</v>
      </c>
      <c r="F17" s="3" t="s">
        <v>139</v>
      </c>
      <c r="G17" s="6">
        <v>5855520</v>
      </c>
      <c r="H17" s="6">
        <v>776300</v>
      </c>
      <c r="I17" s="6">
        <v>0</v>
      </c>
      <c r="J17" s="6">
        <f t="shared" si="0"/>
        <v>6631820</v>
      </c>
      <c r="K17" s="6">
        <v>0</v>
      </c>
      <c r="L17" s="6">
        <v>443600</v>
      </c>
      <c r="M17" s="6">
        <v>14638800</v>
      </c>
      <c r="N17" s="6">
        <v>0</v>
      </c>
      <c r="O17" s="6">
        <f t="shared" si="1"/>
        <v>15082400</v>
      </c>
      <c r="P17" s="6">
        <f t="shared" si="2"/>
        <v>21714220</v>
      </c>
      <c r="Q17" s="8"/>
    </row>
    <row r="18" spans="1:17" s="33" customFormat="1" ht="35.1" customHeight="1">
      <c r="A18" s="3" t="s">
        <v>28</v>
      </c>
      <c r="B18" s="103" t="s">
        <v>138</v>
      </c>
      <c r="C18" s="3" t="s">
        <v>136</v>
      </c>
      <c r="D18" s="51"/>
      <c r="E18" s="8">
        <v>79.7</v>
      </c>
      <c r="F18" s="3" t="s">
        <v>139</v>
      </c>
      <c r="G18" s="6">
        <v>4208160</v>
      </c>
      <c r="H18" s="6">
        <v>557900</v>
      </c>
      <c r="I18" s="6">
        <v>0</v>
      </c>
      <c r="J18" s="6">
        <f t="shared" si="0"/>
        <v>4766060</v>
      </c>
      <c r="K18" s="6">
        <v>0</v>
      </c>
      <c r="L18" s="6">
        <v>318800</v>
      </c>
      <c r="M18" s="6">
        <v>10520400</v>
      </c>
      <c r="N18" s="6">
        <v>0</v>
      </c>
      <c r="O18" s="6">
        <f t="shared" si="1"/>
        <v>10839200</v>
      </c>
      <c r="P18" s="6">
        <f t="shared" si="2"/>
        <v>15605260</v>
      </c>
      <c r="Q18" s="8"/>
    </row>
    <row r="19" spans="1:17" s="99" customFormat="1" ht="35.1" customHeight="1">
      <c r="A19" s="52">
        <v>3</v>
      </c>
      <c r="B19" s="104" t="s">
        <v>140</v>
      </c>
      <c r="C19" s="52" t="s">
        <v>136</v>
      </c>
      <c r="D19" s="54"/>
      <c r="E19" s="43">
        <v>1542.3</v>
      </c>
      <c r="F19" s="52"/>
      <c r="G19" s="1">
        <v>81433440</v>
      </c>
      <c r="H19" s="1">
        <v>10796100</v>
      </c>
      <c r="I19" s="6">
        <v>0</v>
      </c>
      <c r="J19" s="1">
        <f t="shared" si="0"/>
        <v>92229540</v>
      </c>
      <c r="K19" s="1">
        <v>5400000</v>
      </c>
      <c r="L19" s="1">
        <v>6169200</v>
      </c>
      <c r="M19" s="1">
        <v>203583600</v>
      </c>
      <c r="N19" s="1">
        <v>3000000</v>
      </c>
      <c r="O19" s="1">
        <f t="shared" si="1"/>
        <v>218152800</v>
      </c>
      <c r="P19" s="1">
        <f t="shared" si="2"/>
        <v>310382340</v>
      </c>
      <c r="Q19" s="43"/>
    </row>
    <row r="20" spans="1:17" s="33" customFormat="1" ht="35.1" customHeight="1">
      <c r="A20" s="3" t="s">
        <v>28</v>
      </c>
      <c r="B20" s="103" t="s">
        <v>140</v>
      </c>
      <c r="C20" s="3" t="s">
        <v>136</v>
      </c>
      <c r="D20" s="51"/>
      <c r="E20" s="8">
        <v>310.7</v>
      </c>
      <c r="F20" s="3" t="s">
        <v>137</v>
      </c>
      <c r="G20" s="6">
        <v>16404960</v>
      </c>
      <c r="H20" s="6">
        <v>2174900</v>
      </c>
      <c r="I20" s="6">
        <v>0</v>
      </c>
      <c r="J20" s="6">
        <f t="shared" si="0"/>
        <v>18579860</v>
      </c>
      <c r="K20" s="6">
        <v>5400000</v>
      </c>
      <c r="L20" s="6">
        <v>1242800</v>
      </c>
      <c r="M20" s="6">
        <v>41012400</v>
      </c>
      <c r="N20" s="6">
        <v>3000000</v>
      </c>
      <c r="O20" s="6">
        <f t="shared" si="1"/>
        <v>50655200</v>
      </c>
      <c r="P20" s="6">
        <f t="shared" si="2"/>
        <v>69235060</v>
      </c>
      <c r="Q20" s="8"/>
    </row>
    <row r="21" spans="1:17" s="33" customFormat="1" ht="35.1" customHeight="1">
      <c r="A21" s="3" t="s">
        <v>28</v>
      </c>
      <c r="B21" s="103" t="s">
        <v>140</v>
      </c>
      <c r="C21" s="3" t="s">
        <v>136</v>
      </c>
      <c r="D21" s="51"/>
      <c r="E21" s="8">
        <v>322.10000000000002</v>
      </c>
      <c r="F21" s="3" t="s">
        <v>137</v>
      </c>
      <c r="G21" s="6">
        <v>17006880</v>
      </c>
      <c r="H21" s="6">
        <v>2254700</v>
      </c>
      <c r="I21" s="6">
        <v>0</v>
      </c>
      <c r="J21" s="6">
        <f t="shared" si="0"/>
        <v>19261580</v>
      </c>
      <c r="K21" s="6">
        <v>0</v>
      </c>
      <c r="L21" s="6">
        <v>1288400</v>
      </c>
      <c r="M21" s="6">
        <v>42517200</v>
      </c>
      <c r="N21" s="6">
        <v>0</v>
      </c>
      <c r="O21" s="6">
        <f t="shared" si="1"/>
        <v>43805600</v>
      </c>
      <c r="P21" s="6">
        <f t="shared" si="2"/>
        <v>63067180</v>
      </c>
      <c r="Q21" s="8"/>
    </row>
    <row r="22" spans="1:17" s="33" customFormat="1" ht="35.1" customHeight="1">
      <c r="A22" s="3" t="s">
        <v>28</v>
      </c>
      <c r="B22" s="103" t="s">
        <v>140</v>
      </c>
      <c r="C22" s="3" t="s">
        <v>136</v>
      </c>
      <c r="D22" s="51"/>
      <c r="E22" s="8">
        <v>344.2</v>
      </c>
      <c r="F22" s="3" t="s">
        <v>137</v>
      </c>
      <c r="G22" s="6">
        <v>18173760</v>
      </c>
      <c r="H22" s="6">
        <v>2409400</v>
      </c>
      <c r="I22" s="6">
        <v>0</v>
      </c>
      <c r="J22" s="6">
        <f t="shared" si="0"/>
        <v>20583160</v>
      </c>
      <c r="K22" s="6">
        <v>0</v>
      </c>
      <c r="L22" s="6">
        <v>1376800</v>
      </c>
      <c r="M22" s="6">
        <v>45434400</v>
      </c>
      <c r="N22" s="6">
        <v>0</v>
      </c>
      <c r="O22" s="6">
        <f t="shared" si="1"/>
        <v>46811200</v>
      </c>
      <c r="P22" s="6">
        <f t="shared" si="2"/>
        <v>67394360</v>
      </c>
      <c r="Q22" s="8"/>
    </row>
    <row r="23" spans="1:17" s="33" customFormat="1" ht="35.1" customHeight="1">
      <c r="A23" s="3" t="s">
        <v>28</v>
      </c>
      <c r="B23" s="103" t="s">
        <v>140</v>
      </c>
      <c r="C23" s="3" t="s">
        <v>136</v>
      </c>
      <c r="D23" s="51"/>
      <c r="E23" s="8">
        <v>565.29999999999995</v>
      </c>
      <c r="F23" s="3" t="s">
        <v>137</v>
      </c>
      <c r="G23" s="6">
        <v>29847840</v>
      </c>
      <c r="H23" s="6">
        <v>3957100</v>
      </c>
      <c r="I23" s="6">
        <v>0</v>
      </c>
      <c r="J23" s="6">
        <f t="shared" si="0"/>
        <v>33804940</v>
      </c>
      <c r="K23" s="6">
        <v>0</v>
      </c>
      <c r="L23" s="6">
        <v>2261200</v>
      </c>
      <c r="M23" s="6">
        <v>74619600</v>
      </c>
      <c r="N23" s="6">
        <v>0</v>
      </c>
      <c r="O23" s="6">
        <f t="shared" si="1"/>
        <v>76880800</v>
      </c>
      <c r="P23" s="6">
        <f t="shared" si="2"/>
        <v>110685740</v>
      </c>
      <c r="Q23" s="8"/>
    </row>
    <row r="24" spans="1:17" s="99" customFormat="1" ht="35.1" customHeight="1">
      <c r="A24" s="52">
        <v>4</v>
      </c>
      <c r="B24" s="104" t="s">
        <v>141</v>
      </c>
      <c r="C24" s="52" t="s">
        <v>136</v>
      </c>
      <c r="D24" s="54"/>
      <c r="E24" s="43">
        <v>634.29999999999995</v>
      </c>
      <c r="F24" s="52"/>
      <c r="G24" s="1">
        <v>33491040</v>
      </c>
      <c r="H24" s="1">
        <v>4915000</v>
      </c>
      <c r="I24" s="6">
        <v>0</v>
      </c>
      <c r="J24" s="1">
        <f t="shared" si="0"/>
        <v>38406040</v>
      </c>
      <c r="K24" s="1">
        <v>5400000</v>
      </c>
      <c r="L24" s="1">
        <v>2537200</v>
      </c>
      <c r="M24" s="1">
        <v>83727600</v>
      </c>
      <c r="N24" s="1">
        <v>0</v>
      </c>
      <c r="O24" s="1">
        <f t="shared" si="1"/>
        <v>91664800</v>
      </c>
      <c r="P24" s="1">
        <f t="shared" si="2"/>
        <v>130070840</v>
      </c>
      <c r="Q24" s="43"/>
    </row>
    <row r="25" spans="1:17" s="33" customFormat="1" ht="35.1" customHeight="1">
      <c r="A25" s="3" t="s">
        <v>28</v>
      </c>
      <c r="B25" s="103" t="s">
        <v>141</v>
      </c>
      <c r="C25" s="3" t="s">
        <v>136</v>
      </c>
      <c r="D25" s="51"/>
      <c r="E25" s="8">
        <v>227.2</v>
      </c>
      <c r="F25" s="3" t="s">
        <v>137</v>
      </c>
      <c r="G25" s="6">
        <v>11996160</v>
      </c>
      <c r="H25" s="6">
        <v>1590400</v>
      </c>
      <c r="I25" s="6">
        <v>0</v>
      </c>
      <c r="J25" s="6">
        <f t="shared" si="0"/>
        <v>13586560</v>
      </c>
      <c r="K25" s="6">
        <v>5400000</v>
      </c>
      <c r="L25" s="6">
        <v>908800</v>
      </c>
      <c r="M25" s="6">
        <v>29990400</v>
      </c>
      <c r="N25" s="6">
        <v>0</v>
      </c>
      <c r="O25" s="6">
        <f t="shared" si="1"/>
        <v>36299200</v>
      </c>
      <c r="P25" s="6">
        <f t="shared" si="2"/>
        <v>49885760</v>
      </c>
      <c r="Q25" s="8"/>
    </row>
    <row r="26" spans="1:17" s="33" customFormat="1" ht="35.1" customHeight="1">
      <c r="A26" s="3" t="s">
        <v>28</v>
      </c>
      <c r="B26" s="103" t="s">
        <v>141</v>
      </c>
      <c r="C26" s="3" t="s">
        <v>136</v>
      </c>
      <c r="D26" s="51"/>
      <c r="E26" s="8">
        <v>248.8</v>
      </c>
      <c r="F26" s="3" t="s">
        <v>137</v>
      </c>
      <c r="G26" s="6">
        <v>13136640</v>
      </c>
      <c r="H26" s="6">
        <v>1741600</v>
      </c>
      <c r="I26" s="6">
        <v>0</v>
      </c>
      <c r="J26" s="6">
        <f t="shared" si="0"/>
        <v>14878240</v>
      </c>
      <c r="K26" s="6">
        <v>0</v>
      </c>
      <c r="L26" s="6">
        <v>995200</v>
      </c>
      <c r="M26" s="6">
        <v>32841600</v>
      </c>
      <c r="N26" s="6">
        <v>0</v>
      </c>
      <c r="O26" s="6">
        <f t="shared" si="1"/>
        <v>33836800</v>
      </c>
      <c r="P26" s="6">
        <f t="shared" si="2"/>
        <v>48715040</v>
      </c>
      <c r="Q26" s="8"/>
    </row>
    <row r="27" spans="1:17" s="33" customFormat="1" ht="35.1" customHeight="1">
      <c r="A27" s="3" t="s">
        <v>28</v>
      </c>
      <c r="B27" s="103" t="s">
        <v>141</v>
      </c>
      <c r="C27" s="3" t="s">
        <v>136</v>
      </c>
      <c r="D27" s="51"/>
      <c r="E27" s="8">
        <v>158.30000000000001</v>
      </c>
      <c r="F27" s="3" t="s">
        <v>142</v>
      </c>
      <c r="G27" s="6">
        <v>8358240</v>
      </c>
      <c r="H27" s="6">
        <v>1583000</v>
      </c>
      <c r="I27" s="6">
        <v>0</v>
      </c>
      <c r="J27" s="6">
        <f t="shared" si="0"/>
        <v>9941240</v>
      </c>
      <c r="K27" s="6">
        <v>0</v>
      </c>
      <c r="L27" s="6">
        <v>633200</v>
      </c>
      <c r="M27" s="6">
        <v>20895600</v>
      </c>
      <c r="N27" s="6">
        <v>0</v>
      </c>
      <c r="O27" s="6">
        <f t="shared" si="1"/>
        <v>21528800</v>
      </c>
      <c r="P27" s="6">
        <f t="shared" si="2"/>
        <v>31470040</v>
      </c>
      <c r="Q27" s="8"/>
    </row>
    <row r="28" spans="1:17" s="99" customFormat="1" ht="35.1" customHeight="1">
      <c r="A28" s="52">
        <v>5</v>
      </c>
      <c r="B28" s="104" t="s">
        <v>143</v>
      </c>
      <c r="C28" s="52" t="s">
        <v>136</v>
      </c>
      <c r="D28" s="54"/>
      <c r="E28" s="43">
        <v>1671.3</v>
      </c>
      <c r="F28" s="52"/>
      <c r="G28" s="1">
        <v>88244640</v>
      </c>
      <c r="H28" s="1">
        <v>11699100</v>
      </c>
      <c r="I28" s="6">
        <v>0</v>
      </c>
      <c r="J28" s="1">
        <f t="shared" si="0"/>
        <v>99943740</v>
      </c>
      <c r="K28" s="1">
        <v>5400000</v>
      </c>
      <c r="L28" s="1">
        <v>6685200</v>
      </c>
      <c r="M28" s="1">
        <v>220611600</v>
      </c>
      <c r="N28" s="1">
        <v>3000000</v>
      </c>
      <c r="O28" s="1">
        <f t="shared" si="1"/>
        <v>235696800</v>
      </c>
      <c r="P28" s="1">
        <f t="shared" si="2"/>
        <v>335640540</v>
      </c>
      <c r="Q28" s="43"/>
    </row>
    <row r="29" spans="1:17" s="33" customFormat="1" ht="35.1" customHeight="1">
      <c r="A29" s="3" t="s">
        <v>28</v>
      </c>
      <c r="B29" s="103" t="s">
        <v>143</v>
      </c>
      <c r="C29" s="3" t="s">
        <v>136</v>
      </c>
      <c r="D29" s="51"/>
      <c r="E29" s="8">
        <v>624.5</v>
      </c>
      <c r="F29" s="3" t="s">
        <v>137</v>
      </c>
      <c r="G29" s="6">
        <v>32973600</v>
      </c>
      <c r="H29" s="6">
        <v>4371500</v>
      </c>
      <c r="I29" s="6">
        <v>0</v>
      </c>
      <c r="J29" s="6">
        <f t="shared" si="0"/>
        <v>37345100</v>
      </c>
      <c r="K29" s="6">
        <v>5400000</v>
      </c>
      <c r="L29" s="6">
        <v>2498000</v>
      </c>
      <c r="M29" s="6">
        <v>82434000</v>
      </c>
      <c r="N29" s="6">
        <v>3000000</v>
      </c>
      <c r="O29" s="6">
        <f t="shared" si="1"/>
        <v>93332000</v>
      </c>
      <c r="P29" s="6">
        <f t="shared" si="2"/>
        <v>130677100</v>
      </c>
      <c r="Q29" s="8"/>
    </row>
    <row r="30" spans="1:17" s="33" customFormat="1" ht="35.1" customHeight="1">
      <c r="A30" s="3" t="s">
        <v>28</v>
      </c>
      <c r="B30" s="103" t="s">
        <v>143</v>
      </c>
      <c r="C30" s="3" t="s">
        <v>136</v>
      </c>
      <c r="D30" s="51"/>
      <c r="E30" s="8">
        <v>159.1</v>
      </c>
      <c r="F30" s="3" t="s">
        <v>139</v>
      </c>
      <c r="G30" s="6">
        <v>8400480</v>
      </c>
      <c r="H30" s="6">
        <v>1113700</v>
      </c>
      <c r="I30" s="6">
        <v>0</v>
      </c>
      <c r="J30" s="6">
        <f t="shared" si="0"/>
        <v>9514180</v>
      </c>
      <c r="K30" s="6">
        <v>0</v>
      </c>
      <c r="L30" s="6">
        <v>636400</v>
      </c>
      <c r="M30" s="6">
        <v>21001200</v>
      </c>
      <c r="N30" s="6">
        <v>0</v>
      </c>
      <c r="O30" s="6">
        <f t="shared" si="1"/>
        <v>21637600</v>
      </c>
      <c r="P30" s="6">
        <f t="shared" si="2"/>
        <v>31151780</v>
      </c>
      <c r="Q30" s="8"/>
    </row>
    <row r="31" spans="1:17" s="33" customFormat="1" ht="35.1" customHeight="1">
      <c r="A31" s="3" t="s">
        <v>28</v>
      </c>
      <c r="B31" s="103" t="s">
        <v>143</v>
      </c>
      <c r="C31" s="3" t="s">
        <v>136</v>
      </c>
      <c r="D31" s="51"/>
      <c r="E31" s="8">
        <v>623.20000000000005</v>
      </c>
      <c r="F31" s="3" t="s">
        <v>137</v>
      </c>
      <c r="G31" s="6">
        <v>32904960</v>
      </c>
      <c r="H31" s="6">
        <v>4362400</v>
      </c>
      <c r="I31" s="6">
        <v>0</v>
      </c>
      <c r="J31" s="6">
        <f t="shared" si="0"/>
        <v>37267360</v>
      </c>
      <c r="K31" s="6">
        <v>0</v>
      </c>
      <c r="L31" s="6">
        <v>2492800</v>
      </c>
      <c r="M31" s="6">
        <v>82262400</v>
      </c>
      <c r="N31" s="6">
        <v>0</v>
      </c>
      <c r="O31" s="6">
        <f t="shared" si="1"/>
        <v>84755200</v>
      </c>
      <c r="P31" s="6">
        <f t="shared" si="2"/>
        <v>122022560</v>
      </c>
      <c r="Q31" s="8"/>
    </row>
    <row r="32" spans="1:17" s="33" customFormat="1" ht="35.1" customHeight="1">
      <c r="A32" s="3" t="s">
        <v>28</v>
      </c>
      <c r="B32" s="103" t="s">
        <v>143</v>
      </c>
      <c r="C32" s="3" t="s">
        <v>136</v>
      </c>
      <c r="D32" s="51"/>
      <c r="E32" s="8">
        <v>264.5</v>
      </c>
      <c r="F32" s="3" t="s">
        <v>137</v>
      </c>
      <c r="G32" s="6">
        <v>13965600</v>
      </c>
      <c r="H32" s="6">
        <v>1851500</v>
      </c>
      <c r="I32" s="6">
        <v>0</v>
      </c>
      <c r="J32" s="6">
        <f t="shared" si="0"/>
        <v>15817100</v>
      </c>
      <c r="K32" s="6">
        <v>0</v>
      </c>
      <c r="L32" s="6">
        <v>1058000</v>
      </c>
      <c r="M32" s="6">
        <v>34914000</v>
      </c>
      <c r="N32" s="6">
        <v>0</v>
      </c>
      <c r="O32" s="6">
        <f t="shared" si="1"/>
        <v>35972000</v>
      </c>
      <c r="P32" s="6">
        <f t="shared" si="2"/>
        <v>51789100</v>
      </c>
      <c r="Q32" s="8"/>
    </row>
    <row r="33" spans="1:17" s="99" customFormat="1" ht="35.1" customHeight="1">
      <c r="A33" s="52">
        <v>6</v>
      </c>
      <c r="B33" s="104" t="s">
        <v>144</v>
      </c>
      <c r="C33" s="52" t="s">
        <v>136</v>
      </c>
      <c r="D33" s="54"/>
      <c r="E33" s="43">
        <v>1461</v>
      </c>
      <c r="F33" s="52"/>
      <c r="G33" s="1">
        <v>77140800</v>
      </c>
      <c r="H33" s="1">
        <v>10634100</v>
      </c>
      <c r="I33" s="6">
        <v>0</v>
      </c>
      <c r="J33" s="1">
        <f t="shared" si="0"/>
        <v>87774900</v>
      </c>
      <c r="K33" s="1">
        <v>21600000</v>
      </c>
      <c r="L33" s="1">
        <v>5844000</v>
      </c>
      <c r="M33" s="1">
        <v>192852000</v>
      </c>
      <c r="N33" s="1">
        <v>0</v>
      </c>
      <c r="O33" s="1">
        <f t="shared" si="1"/>
        <v>220296000</v>
      </c>
      <c r="P33" s="1">
        <f t="shared" si="2"/>
        <v>308070900</v>
      </c>
      <c r="Q33" s="43"/>
    </row>
    <row r="34" spans="1:17" s="33" customFormat="1" ht="35.1" customHeight="1">
      <c r="A34" s="3" t="s">
        <v>28</v>
      </c>
      <c r="B34" s="103" t="s">
        <v>144</v>
      </c>
      <c r="C34" s="3" t="s">
        <v>136</v>
      </c>
      <c r="D34" s="51"/>
      <c r="E34" s="8">
        <v>135.69999999999999</v>
      </c>
      <c r="F34" s="3" t="s">
        <v>142</v>
      </c>
      <c r="G34" s="6">
        <v>7164960</v>
      </c>
      <c r="H34" s="6">
        <v>1357000</v>
      </c>
      <c r="I34" s="6">
        <v>0</v>
      </c>
      <c r="J34" s="6">
        <f t="shared" si="0"/>
        <v>8521960</v>
      </c>
      <c r="K34" s="6">
        <v>21600000</v>
      </c>
      <c r="L34" s="6">
        <v>542800</v>
      </c>
      <c r="M34" s="6">
        <v>17912400</v>
      </c>
      <c r="N34" s="6">
        <v>0</v>
      </c>
      <c r="O34" s="6">
        <f t="shared" si="1"/>
        <v>40055200</v>
      </c>
      <c r="P34" s="6">
        <f t="shared" si="2"/>
        <v>48577160</v>
      </c>
      <c r="Q34" s="8"/>
    </row>
    <row r="35" spans="1:17" s="33" customFormat="1" ht="35.1" customHeight="1">
      <c r="A35" s="3" t="s">
        <v>28</v>
      </c>
      <c r="B35" s="103" t="s">
        <v>144</v>
      </c>
      <c r="C35" s="3" t="s">
        <v>136</v>
      </c>
      <c r="D35" s="51"/>
      <c r="E35" s="8">
        <v>393.3</v>
      </c>
      <c r="F35" s="3" t="s">
        <v>137</v>
      </c>
      <c r="G35" s="6">
        <v>20766240</v>
      </c>
      <c r="H35" s="6">
        <v>2753100</v>
      </c>
      <c r="I35" s="6">
        <v>0</v>
      </c>
      <c r="J35" s="6">
        <f t="shared" si="0"/>
        <v>23519340</v>
      </c>
      <c r="K35" s="6">
        <v>0</v>
      </c>
      <c r="L35" s="6">
        <v>1573200</v>
      </c>
      <c r="M35" s="6">
        <v>51915600</v>
      </c>
      <c r="N35" s="6">
        <v>0</v>
      </c>
      <c r="O35" s="6">
        <f t="shared" si="1"/>
        <v>53488800</v>
      </c>
      <c r="P35" s="6">
        <f t="shared" si="2"/>
        <v>77008140</v>
      </c>
      <c r="Q35" s="8"/>
    </row>
    <row r="36" spans="1:17" s="33" customFormat="1" ht="35.1" customHeight="1">
      <c r="A36" s="3" t="s">
        <v>28</v>
      </c>
      <c r="B36" s="103" t="s">
        <v>144</v>
      </c>
      <c r="C36" s="3" t="s">
        <v>136</v>
      </c>
      <c r="D36" s="51"/>
      <c r="E36" s="8">
        <v>308.8</v>
      </c>
      <c r="F36" s="3" t="s">
        <v>139</v>
      </c>
      <c r="G36" s="6">
        <v>16304640</v>
      </c>
      <c r="H36" s="6">
        <v>2161600</v>
      </c>
      <c r="I36" s="6">
        <v>0</v>
      </c>
      <c r="J36" s="6">
        <f t="shared" si="0"/>
        <v>18466240</v>
      </c>
      <c r="K36" s="6">
        <v>0</v>
      </c>
      <c r="L36" s="6">
        <v>1235200</v>
      </c>
      <c r="M36" s="6">
        <v>40761600</v>
      </c>
      <c r="N36" s="6">
        <v>0</v>
      </c>
      <c r="O36" s="6">
        <f t="shared" si="1"/>
        <v>41996800</v>
      </c>
      <c r="P36" s="6">
        <f t="shared" si="2"/>
        <v>60463040</v>
      </c>
      <c r="Q36" s="8"/>
    </row>
    <row r="37" spans="1:17" s="33" customFormat="1" ht="35.1" customHeight="1">
      <c r="A37" s="3" t="s">
        <v>28</v>
      </c>
      <c r="B37" s="103" t="s">
        <v>144</v>
      </c>
      <c r="C37" s="3" t="s">
        <v>136</v>
      </c>
      <c r="D37" s="51"/>
      <c r="E37" s="8">
        <v>623.20000000000005</v>
      </c>
      <c r="F37" s="3" t="s">
        <v>137</v>
      </c>
      <c r="G37" s="6">
        <v>32904960</v>
      </c>
      <c r="H37" s="6">
        <v>4362400</v>
      </c>
      <c r="I37" s="6">
        <v>0</v>
      </c>
      <c r="J37" s="6">
        <f t="shared" si="0"/>
        <v>37267360</v>
      </c>
      <c r="K37" s="6">
        <v>0</v>
      </c>
      <c r="L37" s="6">
        <v>2492800</v>
      </c>
      <c r="M37" s="6">
        <v>82262400</v>
      </c>
      <c r="N37" s="6">
        <v>0</v>
      </c>
      <c r="O37" s="6">
        <f t="shared" si="1"/>
        <v>84755200</v>
      </c>
      <c r="P37" s="6">
        <f t="shared" si="2"/>
        <v>122022560</v>
      </c>
      <c r="Q37" s="8"/>
    </row>
    <row r="38" spans="1:17" s="99" customFormat="1" ht="35.1" customHeight="1">
      <c r="A38" s="52">
        <v>7</v>
      </c>
      <c r="B38" s="104" t="s">
        <v>145</v>
      </c>
      <c r="C38" s="52" t="s">
        <v>136</v>
      </c>
      <c r="D38" s="54"/>
      <c r="E38" s="43">
        <v>818.3</v>
      </c>
      <c r="F38" s="52"/>
      <c r="G38" s="1">
        <v>43206240</v>
      </c>
      <c r="H38" s="1">
        <v>5728100</v>
      </c>
      <c r="I38" s="6">
        <v>0</v>
      </c>
      <c r="J38" s="1">
        <f t="shared" si="0"/>
        <v>48934340</v>
      </c>
      <c r="K38" s="1">
        <v>1350000</v>
      </c>
      <c r="L38" s="1">
        <v>3273200</v>
      </c>
      <c r="M38" s="1">
        <v>108015600</v>
      </c>
      <c r="N38" s="1">
        <v>0</v>
      </c>
      <c r="O38" s="1">
        <f t="shared" si="1"/>
        <v>112638800</v>
      </c>
      <c r="P38" s="1">
        <f t="shared" si="2"/>
        <v>161573140</v>
      </c>
      <c r="Q38" s="43"/>
    </row>
    <row r="39" spans="1:17" s="33" customFormat="1" ht="35.1" customHeight="1">
      <c r="A39" s="3" t="s">
        <v>28</v>
      </c>
      <c r="B39" s="103" t="s">
        <v>145</v>
      </c>
      <c r="C39" s="3" t="s">
        <v>136</v>
      </c>
      <c r="D39" s="51"/>
      <c r="E39" s="8">
        <v>549.4</v>
      </c>
      <c r="F39" s="3" t="s">
        <v>137</v>
      </c>
      <c r="G39" s="6">
        <v>29008320</v>
      </c>
      <c r="H39" s="6">
        <v>3845800</v>
      </c>
      <c r="I39" s="6">
        <v>0</v>
      </c>
      <c r="J39" s="6">
        <f t="shared" si="0"/>
        <v>32854120</v>
      </c>
      <c r="K39" s="6">
        <v>1350000</v>
      </c>
      <c r="L39" s="6">
        <v>2197600</v>
      </c>
      <c r="M39" s="6">
        <v>72520800</v>
      </c>
      <c r="N39" s="6">
        <v>0</v>
      </c>
      <c r="O39" s="6">
        <f t="shared" si="1"/>
        <v>76068400</v>
      </c>
      <c r="P39" s="6">
        <f t="shared" si="2"/>
        <v>108922520</v>
      </c>
      <c r="Q39" s="8"/>
    </row>
    <row r="40" spans="1:17" s="33" customFormat="1" ht="35.1" customHeight="1">
      <c r="A40" s="3" t="s">
        <v>28</v>
      </c>
      <c r="B40" s="103" t="s">
        <v>145</v>
      </c>
      <c r="C40" s="3" t="s">
        <v>136</v>
      </c>
      <c r="D40" s="51"/>
      <c r="E40" s="8">
        <v>268.89999999999998</v>
      </c>
      <c r="F40" s="3" t="s">
        <v>137</v>
      </c>
      <c r="G40" s="6">
        <v>14197920</v>
      </c>
      <c r="H40" s="6">
        <v>1882300</v>
      </c>
      <c r="I40" s="6">
        <v>0</v>
      </c>
      <c r="J40" s="6">
        <f t="shared" si="0"/>
        <v>16080220</v>
      </c>
      <c r="K40" s="6">
        <v>0</v>
      </c>
      <c r="L40" s="6">
        <v>1075600</v>
      </c>
      <c r="M40" s="6">
        <v>35494800</v>
      </c>
      <c r="N40" s="6">
        <v>0</v>
      </c>
      <c r="O40" s="6">
        <f t="shared" si="1"/>
        <v>36570400</v>
      </c>
      <c r="P40" s="6">
        <f t="shared" si="2"/>
        <v>52650620</v>
      </c>
      <c r="Q40" s="8"/>
    </row>
    <row r="41" spans="1:17" s="99" customFormat="1" ht="35.1" customHeight="1">
      <c r="A41" s="52">
        <v>8</v>
      </c>
      <c r="B41" s="104" t="s">
        <v>146</v>
      </c>
      <c r="C41" s="52" t="s">
        <v>136</v>
      </c>
      <c r="D41" s="54"/>
      <c r="E41" s="43">
        <v>992.4</v>
      </c>
      <c r="F41" s="52"/>
      <c r="G41" s="1">
        <v>52398720</v>
      </c>
      <c r="H41" s="1">
        <v>6946800</v>
      </c>
      <c r="I41" s="6">
        <v>0</v>
      </c>
      <c r="J41" s="1">
        <f t="shared" si="0"/>
        <v>59345520</v>
      </c>
      <c r="K41" s="1">
        <v>5400000</v>
      </c>
      <c r="L41" s="1">
        <v>3969600</v>
      </c>
      <c r="M41" s="1">
        <v>130996800</v>
      </c>
      <c r="N41" s="1">
        <v>0</v>
      </c>
      <c r="O41" s="1">
        <f t="shared" si="1"/>
        <v>140366400</v>
      </c>
      <c r="P41" s="1">
        <f t="shared" si="2"/>
        <v>199711920</v>
      </c>
      <c r="Q41" s="43"/>
    </row>
    <row r="42" spans="1:17" s="33" customFormat="1" ht="35.1" customHeight="1">
      <c r="A42" s="3" t="s">
        <v>28</v>
      </c>
      <c r="B42" s="103" t="s">
        <v>146</v>
      </c>
      <c r="C42" s="3" t="s">
        <v>136</v>
      </c>
      <c r="D42" s="51"/>
      <c r="E42" s="8">
        <v>153.1</v>
      </c>
      <c r="F42" s="3" t="s">
        <v>137</v>
      </c>
      <c r="G42" s="6">
        <v>8083680</v>
      </c>
      <c r="H42" s="6">
        <v>1071700</v>
      </c>
      <c r="I42" s="6">
        <v>0</v>
      </c>
      <c r="J42" s="6">
        <f t="shared" si="0"/>
        <v>9155380</v>
      </c>
      <c r="K42" s="6">
        <v>5400000</v>
      </c>
      <c r="L42" s="6">
        <v>612400</v>
      </c>
      <c r="M42" s="6">
        <v>20209200</v>
      </c>
      <c r="N42" s="6">
        <v>0</v>
      </c>
      <c r="O42" s="6">
        <f t="shared" si="1"/>
        <v>26221600</v>
      </c>
      <c r="P42" s="6">
        <f t="shared" si="2"/>
        <v>35376980</v>
      </c>
      <c r="Q42" s="8"/>
    </row>
    <row r="43" spans="1:17" s="33" customFormat="1" ht="35.1" customHeight="1">
      <c r="A43" s="3" t="s">
        <v>28</v>
      </c>
      <c r="B43" s="103" t="s">
        <v>146</v>
      </c>
      <c r="C43" s="3" t="s">
        <v>136</v>
      </c>
      <c r="D43" s="51"/>
      <c r="E43" s="8">
        <v>93.4</v>
      </c>
      <c r="F43" s="3" t="s">
        <v>137</v>
      </c>
      <c r="G43" s="6">
        <v>4931520</v>
      </c>
      <c r="H43" s="6">
        <v>653800</v>
      </c>
      <c r="I43" s="6">
        <v>0</v>
      </c>
      <c r="J43" s="6">
        <f t="shared" si="0"/>
        <v>5585320</v>
      </c>
      <c r="K43" s="6">
        <v>0</v>
      </c>
      <c r="L43" s="6">
        <v>373600</v>
      </c>
      <c r="M43" s="6">
        <v>12328800</v>
      </c>
      <c r="N43" s="6">
        <v>0</v>
      </c>
      <c r="O43" s="6">
        <f t="shared" si="1"/>
        <v>12702400</v>
      </c>
      <c r="P43" s="6">
        <f t="shared" si="2"/>
        <v>18287720</v>
      </c>
      <c r="Q43" s="8"/>
    </row>
    <row r="44" spans="1:17" s="33" customFormat="1" ht="35.1" customHeight="1">
      <c r="A44" s="3" t="s">
        <v>28</v>
      </c>
      <c r="B44" s="103" t="s">
        <v>146</v>
      </c>
      <c r="C44" s="3" t="s">
        <v>136</v>
      </c>
      <c r="D44" s="51"/>
      <c r="E44" s="8">
        <v>560.6</v>
      </c>
      <c r="F44" s="3" t="s">
        <v>137</v>
      </c>
      <c r="G44" s="6">
        <v>29599680</v>
      </c>
      <c r="H44" s="6">
        <v>3924200</v>
      </c>
      <c r="I44" s="6">
        <v>0</v>
      </c>
      <c r="J44" s="6">
        <f t="shared" si="0"/>
        <v>33523880</v>
      </c>
      <c r="K44" s="6">
        <v>0</v>
      </c>
      <c r="L44" s="6">
        <v>2242400</v>
      </c>
      <c r="M44" s="6">
        <v>73999200</v>
      </c>
      <c r="N44" s="6">
        <v>0</v>
      </c>
      <c r="O44" s="6">
        <f t="shared" si="1"/>
        <v>76241600</v>
      </c>
      <c r="P44" s="6">
        <f t="shared" si="2"/>
        <v>109765480</v>
      </c>
      <c r="Q44" s="8"/>
    </row>
    <row r="45" spans="1:17" s="33" customFormat="1" ht="35.1" customHeight="1">
      <c r="A45" s="3" t="s">
        <v>28</v>
      </c>
      <c r="B45" s="103" t="s">
        <v>146</v>
      </c>
      <c r="C45" s="3" t="s">
        <v>136</v>
      </c>
      <c r="D45" s="51"/>
      <c r="E45" s="8">
        <v>185.3</v>
      </c>
      <c r="F45" s="3" t="s">
        <v>137</v>
      </c>
      <c r="G45" s="6">
        <v>9783840</v>
      </c>
      <c r="H45" s="6">
        <v>1297100</v>
      </c>
      <c r="I45" s="6">
        <v>0</v>
      </c>
      <c r="J45" s="6">
        <f t="shared" si="0"/>
        <v>11080940</v>
      </c>
      <c r="K45" s="6">
        <v>0</v>
      </c>
      <c r="L45" s="6">
        <v>741200</v>
      </c>
      <c r="M45" s="6">
        <v>24459600</v>
      </c>
      <c r="N45" s="6">
        <v>0</v>
      </c>
      <c r="O45" s="6">
        <f t="shared" si="1"/>
        <v>25200800</v>
      </c>
      <c r="P45" s="6">
        <f t="shared" si="2"/>
        <v>36281740</v>
      </c>
      <c r="Q45" s="8"/>
    </row>
    <row r="46" spans="1:17" s="99" customFormat="1" ht="35.1" customHeight="1">
      <c r="A46" s="52">
        <v>9</v>
      </c>
      <c r="B46" s="104" t="s">
        <v>147</v>
      </c>
      <c r="C46" s="52" t="s">
        <v>136</v>
      </c>
      <c r="D46" s="54"/>
      <c r="E46" s="43">
        <v>894.7</v>
      </c>
      <c r="F46" s="52"/>
      <c r="G46" s="1">
        <v>47240160</v>
      </c>
      <c r="H46" s="1">
        <v>6762100</v>
      </c>
      <c r="I46" s="6">
        <v>0</v>
      </c>
      <c r="J46" s="1">
        <f t="shared" si="0"/>
        <v>54002260</v>
      </c>
      <c r="K46" s="1">
        <v>6750000</v>
      </c>
      <c r="L46" s="1">
        <v>3578800</v>
      </c>
      <c r="M46" s="1">
        <v>118100400</v>
      </c>
      <c r="N46" s="1">
        <v>0</v>
      </c>
      <c r="O46" s="1">
        <f t="shared" si="1"/>
        <v>128429200</v>
      </c>
      <c r="P46" s="1">
        <f t="shared" si="2"/>
        <v>182431460</v>
      </c>
      <c r="Q46" s="43"/>
    </row>
    <row r="47" spans="1:17" s="33" customFormat="1" ht="35.1" customHeight="1">
      <c r="A47" s="3" t="s">
        <v>28</v>
      </c>
      <c r="B47" s="103" t="s">
        <v>147</v>
      </c>
      <c r="C47" s="3" t="s">
        <v>136</v>
      </c>
      <c r="D47" s="51"/>
      <c r="E47" s="8">
        <v>166.4</v>
      </c>
      <c r="F47" s="3" t="s">
        <v>142</v>
      </c>
      <c r="G47" s="6">
        <v>8785920</v>
      </c>
      <c r="H47" s="6">
        <v>1664000</v>
      </c>
      <c r="I47" s="6">
        <v>0</v>
      </c>
      <c r="J47" s="6">
        <f t="shared" si="0"/>
        <v>10449920</v>
      </c>
      <c r="K47" s="6">
        <v>6750000</v>
      </c>
      <c r="L47" s="6">
        <v>665600</v>
      </c>
      <c r="M47" s="6">
        <v>21964800</v>
      </c>
      <c r="N47" s="6">
        <v>0</v>
      </c>
      <c r="O47" s="6">
        <f t="shared" si="1"/>
        <v>29380400</v>
      </c>
      <c r="P47" s="6">
        <f t="shared" si="2"/>
        <v>39830320</v>
      </c>
      <c r="Q47" s="8"/>
    </row>
    <row r="48" spans="1:17" s="33" customFormat="1" ht="35.1" customHeight="1">
      <c r="A48" s="3" t="s">
        <v>28</v>
      </c>
      <c r="B48" s="103" t="s">
        <v>147</v>
      </c>
      <c r="C48" s="3" t="s">
        <v>136</v>
      </c>
      <c r="D48" s="51"/>
      <c r="E48" s="8">
        <v>148.1</v>
      </c>
      <c r="F48" s="3" t="s">
        <v>139</v>
      </c>
      <c r="G48" s="6">
        <v>7819680</v>
      </c>
      <c r="H48" s="6">
        <v>1036700</v>
      </c>
      <c r="I48" s="6">
        <v>0</v>
      </c>
      <c r="J48" s="6">
        <f t="shared" si="0"/>
        <v>8856380</v>
      </c>
      <c r="K48" s="6">
        <v>0</v>
      </c>
      <c r="L48" s="6">
        <v>592400</v>
      </c>
      <c r="M48" s="6">
        <v>19549200</v>
      </c>
      <c r="N48" s="6">
        <v>0</v>
      </c>
      <c r="O48" s="6">
        <f t="shared" si="1"/>
        <v>20141600</v>
      </c>
      <c r="P48" s="6">
        <f t="shared" si="2"/>
        <v>28997980</v>
      </c>
      <c r="Q48" s="8"/>
    </row>
    <row r="49" spans="1:17" s="33" customFormat="1" ht="35.1" customHeight="1">
      <c r="A49" s="3" t="s">
        <v>28</v>
      </c>
      <c r="B49" s="103" t="s">
        <v>147</v>
      </c>
      <c r="C49" s="3" t="s">
        <v>136</v>
      </c>
      <c r="D49" s="51"/>
      <c r="E49" s="8">
        <v>359.1</v>
      </c>
      <c r="F49" s="3" t="s">
        <v>137</v>
      </c>
      <c r="G49" s="6">
        <v>18960480</v>
      </c>
      <c r="H49" s="6">
        <v>2513700</v>
      </c>
      <c r="I49" s="6">
        <v>0</v>
      </c>
      <c r="J49" s="6">
        <f t="shared" si="0"/>
        <v>21474180</v>
      </c>
      <c r="K49" s="6">
        <v>0</v>
      </c>
      <c r="L49" s="6">
        <v>1436400</v>
      </c>
      <c r="M49" s="6">
        <v>47401200</v>
      </c>
      <c r="N49" s="6">
        <v>0</v>
      </c>
      <c r="O49" s="6">
        <f t="shared" si="1"/>
        <v>48837600</v>
      </c>
      <c r="P49" s="6">
        <f t="shared" si="2"/>
        <v>70311780</v>
      </c>
      <c r="Q49" s="8"/>
    </row>
    <row r="50" spans="1:17" s="33" customFormat="1" ht="35.1" customHeight="1">
      <c r="A50" s="3" t="s">
        <v>28</v>
      </c>
      <c r="B50" s="103" t="s">
        <v>147</v>
      </c>
      <c r="C50" s="3" t="s">
        <v>136</v>
      </c>
      <c r="D50" s="51"/>
      <c r="E50" s="8">
        <v>221.1</v>
      </c>
      <c r="F50" s="3" t="s">
        <v>137</v>
      </c>
      <c r="G50" s="6">
        <v>11674080</v>
      </c>
      <c r="H50" s="6">
        <v>1547700</v>
      </c>
      <c r="I50" s="6">
        <v>0</v>
      </c>
      <c r="J50" s="6">
        <f t="shared" si="0"/>
        <v>13221780</v>
      </c>
      <c r="K50" s="6">
        <v>0</v>
      </c>
      <c r="L50" s="6">
        <v>884400</v>
      </c>
      <c r="M50" s="6">
        <v>29185200</v>
      </c>
      <c r="N50" s="6">
        <v>0</v>
      </c>
      <c r="O50" s="6">
        <f t="shared" si="1"/>
        <v>30069600</v>
      </c>
      <c r="P50" s="6">
        <f t="shared" si="2"/>
        <v>43291380</v>
      </c>
      <c r="Q50" s="8"/>
    </row>
    <row r="51" spans="1:17" s="99" customFormat="1" ht="35.1" customHeight="1">
      <c r="A51" s="52">
        <v>10</v>
      </c>
      <c r="B51" s="104" t="s">
        <v>148</v>
      </c>
      <c r="C51" s="52" t="s">
        <v>136</v>
      </c>
      <c r="D51" s="54"/>
      <c r="E51" s="43">
        <v>786.5</v>
      </c>
      <c r="F51" s="52"/>
      <c r="G51" s="1">
        <v>41527200</v>
      </c>
      <c r="H51" s="1">
        <v>5505500</v>
      </c>
      <c r="I51" s="6">
        <v>0</v>
      </c>
      <c r="J51" s="1">
        <f t="shared" si="0"/>
        <v>47032700</v>
      </c>
      <c r="K51" s="1">
        <v>2700000</v>
      </c>
      <c r="L51" s="1">
        <v>3146000</v>
      </c>
      <c r="M51" s="1">
        <v>103818000</v>
      </c>
      <c r="N51" s="1">
        <v>0</v>
      </c>
      <c r="O51" s="1">
        <f t="shared" si="1"/>
        <v>109664000</v>
      </c>
      <c r="P51" s="1">
        <f t="shared" si="2"/>
        <v>156696700</v>
      </c>
      <c r="Q51" s="43"/>
    </row>
    <row r="52" spans="1:17" s="33" customFormat="1" ht="35.1" customHeight="1">
      <c r="A52" s="3" t="s">
        <v>28</v>
      </c>
      <c r="B52" s="103" t="s">
        <v>148</v>
      </c>
      <c r="C52" s="3" t="s">
        <v>136</v>
      </c>
      <c r="D52" s="51"/>
      <c r="E52" s="8">
        <v>430.8</v>
      </c>
      <c r="F52" s="3" t="s">
        <v>137</v>
      </c>
      <c r="G52" s="6">
        <v>22746240</v>
      </c>
      <c r="H52" s="6">
        <v>3015600</v>
      </c>
      <c r="I52" s="6">
        <v>0</v>
      </c>
      <c r="J52" s="6">
        <f t="shared" si="0"/>
        <v>25761840</v>
      </c>
      <c r="K52" s="6">
        <v>2700000</v>
      </c>
      <c r="L52" s="6">
        <v>1723200</v>
      </c>
      <c r="M52" s="6">
        <v>56865600</v>
      </c>
      <c r="N52" s="6">
        <v>0</v>
      </c>
      <c r="O52" s="6">
        <f t="shared" si="1"/>
        <v>61288800</v>
      </c>
      <c r="P52" s="6">
        <f t="shared" si="2"/>
        <v>87050640</v>
      </c>
      <c r="Q52" s="8"/>
    </row>
    <row r="53" spans="1:17" s="33" customFormat="1" ht="35.1" customHeight="1">
      <c r="A53" s="3" t="s">
        <v>28</v>
      </c>
      <c r="B53" s="103" t="s">
        <v>148</v>
      </c>
      <c r="C53" s="3" t="s">
        <v>136</v>
      </c>
      <c r="D53" s="51"/>
      <c r="E53" s="8">
        <v>355.7</v>
      </c>
      <c r="F53" s="3" t="s">
        <v>137</v>
      </c>
      <c r="G53" s="6">
        <v>18780960</v>
      </c>
      <c r="H53" s="6">
        <v>2489900</v>
      </c>
      <c r="I53" s="6">
        <v>0</v>
      </c>
      <c r="J53" s="6">
        <f t="shared" si="0"/>
        <v>21270860</v>
      </c>
      <c r="K53" s="6">
        <v>0</v>
      </c>
      <c r="L53" s="6">
        <v>1422800</v>
      </c>
      <c r="M53" s="6">
        <v>46952400</v>
      </c>
      <c r="N53" s="6">
        <v>0</v>
      </c>
      <c r="O53" s="6">
        <f t="shared" si="1"/>
        <v>48375200</v>
      </c>
      <c r="P53" s="6">
        <f t="shared" si="2"/>
        <v>69646060</v>
      </c>
      <c r="Q53" s="8"/>
    </row>
    <row r="54" spans="1:17" s="99" customFormat="1" ht="35.1" customHeight="1">
      <c r="A54" s="52">
        <v>11</v>
      </c>
      <c r="B54" s="104" t="s">
        <v>149</v>
      </c>
      <c r="C54" s="52" t="s">
        <v>136</v>
      </c>
      <c r="D54" s="54"/>
      <c r="E54" s="43">
        <v>626.1</v>
      </c>
      <c r="F54" s="52"/>
      <c r="G54" s="1">
        <v>33058080</v>
      </c>
      <c r="H54" s="1">
        <v>4801800</v>
      </c>
      <c r="I54" s="6">
        <v>0</v>
      </c>
      <c r="J54" s="1">
        <f t="shared" si="0"/>
        <v>37859880</v>
      </c>
      <c r="K54" s="1">
        <v>2700000</v>
      </c>
      <c r="L54" s="1">
        <v>2504400</v>
      </c>
      <c r="M54" s="1">
        <v>82645200</v>
      </c>
      <c r="N54" s="1">
        <v>0</v>
      </c>
      <c r="O54" s="1">
        <f t="shared" si="1"/>
        <v>87849600</v>
      </c>
      <c r="P54" s="1">
        <f t="shared" si="2"/>
        <v>125709480</v>
      </c>
      <c r="Q54" s="43"/>
    </row>
    <row r="55" spans="1:17" s="33" customFormat="1" ht="35.1" customHeight="1">
      <c r="A55" s="3" t="s">
        <v>28</v>
      </c>
      <c r="B55" s="103" t="s">
        <v>149</v>
      </c>
      <c r="C55" s="3" t="s">
        <v>136</v>
      </c>
      <c r="D55" s="51"/>
      <c r="E55" s="8">
        <v>139.69999999999999</v>
      </c>
      <c r="F55" s="3" t="s">
        <v>142</v>
      </c>
      <c r="G55" s="6">
        <v>7376160</v>
      </c>
      <c r="H55" s="6">
        <v>1397000</v>
      </c>
      <c r="I55" s="6">
        <v>0</v>
      </c>
      <c r="J55" s="6">
        <f t="shared" si="0"/>
        <v>8773160</v>
      </c>
      <c r="K55" s="6">
        <v>2700000</v>
      </c>
      <c r="L55" s="6">
        <v>558800</v>
      </c>
      <c r="M55" s="6">
        <v>18440400</v>
      </c>
      <c r="N55" s="6">
        <v>0</v>
      </c>
      <c r="O55" s="6">
        <f t="shared" si="1"/>
        <v>21699200</v>
      </c>
      <c r="P55" s="6">
        <f t="shared" si="2"/>
        <v>30472360</v>
      </c>
      <c r="Q55" s="8"/>
    </row>
    <row r="56" spans="1:17" s="33" customFormat="1" ht="35.1" customHeight="1">
      <c r="A56" s="3" t="s">
        <v>28</v>
      </c>
      <c r="B56" s="103" t="s">
        <v>149</v>
      </c>
      <c r="C56" s="3" t="s">
        <v>136</v>
      </c>
      <c r="D56" s="51"/>
      <c r="E56" s="8">
        <v>229.4</v>
      </c>
      <c r="F56" s="3" t="s">
        <v>137</v>
      </c>
      <c r="G56" s="6">
        <v>12112320</v>
      </c>
      <c r="H56" s="6">
        <v>1605800</v>
      </c>
      <c r="I56" s="6">
        <v>0</v>
      </c>
      <c r="J56" s="6">
        <f t="shared" si="0"/>
        <v>13718120</v>
      </c>
      <c r="K56" s="6">
        <v>0</v>
      </c>
      <c r="L56" s="6">
        <v>917600</v>
      </c>
      <c r="M56" s="6">
        <v>30280800</v>
      </c>
      <c r="N56" s="6">
        <v>0</v>
      </c>
      <c r="O56" s="6">
        <f t="shared" si="1"/>
        <v>31198400</v>
      </c>
      <c r="P56" s="6">
        <f t="shared" si="2"/>
        <v>44916520</v>
      </c>
      <c r="Q56" s="8"/>
    </row>
    <row r="57" spans="1:17" s="33" customFormat="1" ht="35.1" customHeight="1">
      <c r="A57" s="3" t="s">
        <v>28</v>
      </c>
      <c r="B57" s="103" t="s">
        <v>149</v>
      </c>
      <c r="C57" s="3" t="s">
        <v>136</v>
      </c>
      <c r="D57" s="51"/>
      <c r="E57" s="8">
        <v>257</v>
      </c>
      <c r="F57" s="3" t="s">
        <v>137</v>
      </c>
      <c r="G57" s="6">
        <v>13569600</v>
      </c>
      <c r="H57" s="6">
        <v>1799000</v>
      </c>
      <c r="I57" s="6">
        <v>0</v>
      </c>
      <c r="J57" s="6">
        <f t="shared" si="0"/>
        <v>15368600</v>
      </c>
      <c r="K57" s="6">
        <v>0</v>
      </c>
      <c r="L57" s="6">
        <v>1028000</v>
      </c>
      <c r="M57" s="6">
        <v>33924000</v>
      </c>
      <c r="N57" s="6">
        <v>0</v>
      </c>
      <c r="O57" s="6">
        <f t="shared" si="1"/>
        <v>34952000</v>
      </c>
      <c r="P57" s="6">
        <f t="shared" si="2"/>
        <v>50320600</v>
      </c>
      <c r="Q57" s="8"/>
    </row>
    <row r="58" spans="1:17" s="99" customFormat="1" ht="35.1" customHeight="1">
      <c r="A58" s="52">
        <v>12</v>
      </c>
      <c r="B58" s="104" t="s">
        <v>150</v>
      </c>
      <c r="C58" s="52" t="s">
        <v>136</v>
      </c>
      <c r="D58" s="54"/>
      <c r="E58" s="43">
        <v>166.3</v>
      </c>
      <c r="F58" s="52"/>
      <c r="G58" s="1">
        <v>8780640</v>
      </c>
      <c r="H58" s="1">
        <v>1663000</v>
      </c>
      <c r="I58" s="6">
        <v>0</v>
      </c>
      <c r="J58" s="1">
        <f t="shared" si="0"/>
        <v>10443640</v>
      </c>
      <c r="K58" s="1">
        <v>4050000</v>
      </c>
      <c r="L58" s="1">
        <v>665200</v>
      </c>
      <c r="M58" s="1">
        <v>21951600</v>
      </c>
      <c r="N58" s="1">
        <v>0</v>
      </c>
      <c r="O58" s="1">
        <f t="shared" si="1"/>
        <v>26666800</v>
      </c>
      <c r="P58" s="1">
        <f t="shared" si="2"/>
        <v>37110440</v>
      </c>
      <c r="Q58" s="43"/>
    </row>
    <row r="59" spans="1:17" s="33" customFormat="1" ht="35.1" customHeight="1">
      <c r="A59" s="3" t="s">
        <v>28</v>
      </c>
      <c r="B59" s="103" t="s">
        <v>151</v>
      </c>
      <c r="C59" s="3" t="s">
        <v>136</v>
      </c>
      <c r="D59" s="51"/>
      <c r="E59" s="8">
        <v>166.3</v>
      </c>
      <c r="F59" s="3" t="s">
        <v>142</v>
      </c>
      <c r="G59" s="6">
        <v>8780640</v>
      </c>
      <c r="H59" s="6">
        <v>1663000</v>
      </c>
      <c r="I59" s="6">
        <v>0</v>
      </c>
      <c r="J59" s="6">
        <f t="shared" si="0"/>
        <v>10443640</v>
      </c>
      <c r="K59" s="6">
        <v>4050000</v>
      </c>
      <c r="L59" s="6">
        <v>665200</v>
      </c>
      <c r="M59" s="6">
        <v>21951600</v>
      </c>
      <c r="N59" s="6">
        <v>0</v>
      </c>
      <c r="O59" s="6">
        <f t="shared" si="1"/>
        <v>26666800</v>
      </c>
      <c r="P59" s="6">
        <f t="shared" si="2"/>
        <v>37110440</v>
      </c>
      <c r="Q59" s="8"/>
    </row>
    <row r="60" spans="1:17" s="99" customFormat="1" ht="35.1" customHeight="1">
      <c r="A60" s="52">
        <v>13</v>
      </c>
      <c r="B60" s="104" t="s">
        <v>152</v>
      </c>
      <c r="C60" s="52" t="s">
        <v>136</v>
      </c>
      <c r="D60" s="54"/>
      <c r="E60" s="43">
        <v>976.1</v>
      </c>
      <c r="F60" s="52"/>
      <c r="G60" s="1">
        <v>51538080</v>
      </c>
      <c r="H60" s="1">
        <v>6832700</v>
      </c>
      <c r="I60" s="6">
        <v>0</v>
      </c>
      <c r="J60" s="1">
        <f t="shared" si="0"/>
        <v>58370780</v>
      </c>
      <c r="K60" s="1">
        <v>5400000</v>
      </c>
      <c r="L60" s="1">
        <v>3904400</v>
      </c>
      <c r="M60" s="1">
        <v>128845200</v>
      </c>
      <c r="N60" s="1">
        <v>3000000</v>
      </c>
      <c r="O60" s="1">
        <f t="shared" si="1"/>
        <v>141149600</v>
      </c>
      <c r="P60" s="1">
        <f t="shared" si="2"/>
        <v>199520380</v>
      </c>
      <c r="Q60" s="43"/>
    </row>
    <row r="61" spans="1:17" s="33" customFormat="1" ht="35.1" customHeight="1">
      <c r="A61" s="3" t="s">
        <v>28</v>
      </c>
      <c r="B61" s="103" t="s">
        <v>152</v>
      </c>
      <c r="C61" s="3" t="s">
        <v>136</v>
      </c>
      <c r="D61" s="51"/>
      <c r="E61" s="8">
        <v>147</v>
      </c>
      <c r="F61" s="3" t="s">
        <v>137</v>
      </c>
      <c r="G61" s="6">
        <v>7761600</v>
      </c>
      <c r="H61" s="6">
        <v>1029000</v>
      </c>
      <c r="I61" s="6">
        <v>0</v>
      </c>
      <c r="J61" s="6">
        <f t="shared" si="0"/>
        <v>8790600</v>
      </c>
      <c r="K61" s="6">
        <v>5400000</v>
      </c>
      <c r="L61" s="6">
        <v>588000</v>
      </c>
      <c r="M61" s="6">
        <v>19404000</v>
      </c>
      <c r="N61" s="6">
        <v>3000000</v>
      </c>
      <c r="O61" s="6">
        <f t="shared" si="1"/>
        <v>28392000</v>
      </c>
      <c r="P61" s="6">
        <f t="shared" si="2"/>
        <v>37182600</v>
      </c>
      <c r="Q61" s="8"/>
    </row>
    <row r="62" spans="1:17" s="33" customFormat="1" ht="35.1" customHeight="1">
      <c r="A62" s="3" t="s">
        <v>28</v>
      </c>
      <c r="B62" s="103" t="s">
        <v>152</v>
      </c>
      <c r="C62" s="3" t="s">
        <v>136</v>
      </c>
      <c r="D62" s="51"/>
      <c r="E62" s="8">
        <v>569.20000000000005</v>
      </c>
      <c r="F62" s="3" t="s">
        <v>137</v>
      </c>
      <c r="G62" s="6">
        <v>30053760</v>
      </c>
      <c r="H62" s="6">
        <v>3984400</v>
      </c>
      <c r="I62" s="6">
        <v>0</v>
      </c>
      <c r="J62" s="6">
        <f t="shared" si="0"/>
        <v>34038160</v>
      </c>
      <c r="K62" s="6">
        <v>0</v>
      </c>
      <c r="L62" s="6">
        <v>2276800</v>
      </c>
      <c r="M62" s="6">
        <v>75134400</v>
      </c>
      <c r="N62" s="6">
        <v>0</v>
      </c>
      <c r="O62" s="6">
        <f t="shared" si="1"/>
        <v>77411200</v>
      </c>
      <c r="P62" s="6">
        <f t="shared" si="2"/>
        <v>111449360</v>
      </c>
      <c r="Q62" s="8"/>
    </row>
    <row r="63" spans="1:17" s="33" customFormat="1" ht="35.1" customHeight="1">
      <c r="A63" s="3" t="s">
        <v>28</v>
      </c>
      <c r="B63" s="103" t="s">
        <v>152</v>
      </c>
      <c r="C63" s="3" t="s">
        <v>136</v>
      </c>
      <c r="D63" s="51"/>
      <c r="E63" s="8">
        <v>259.89999999999998</v>
      </c>
      <c r="F63" s="3" t="s">
        <v>137</v>
      </c>
      <c r="G63" s="6">
        <v>13722720</v>
      </c>
      <c r="H63" s="6">
        <v>1819300</v>
      </c>
      <c r="I63" s="6">
        <v>0</v>
      </c>
      <c r="J63" s="6">
        <f t="shared" si="0"/>
        <v>15542020</v>
      </c>
      <c r="K63" s="6">
        <v>0</v>
      </c>
      <c r="L63" s="6">
        <v>1039600</v>
      </c>
      <c r="M63" s="6">
        <v>34306800</v>
      </c>
      <c r="N63" s="6">
        <v>0</v>
      </c>
      <c r="O63" s="6">
        <f t="shared" si="1"/>
        <v>35346400</v>
      </c>
      <c r="P63" s="6">
        <f t="shared" si="2"/>
        <v>50888420</v>
      </c>
      <c r="Q63" s="8"/>
    </row>
    <row r="64" spans="1:17" s="99" customFormat="1" ht="35.1" customHeight="1">
      <c r="A64" s="52">
        <v>14</v>
      </c>
      <c r="B64" s="104" t="s">
        <v>153</v>
      </c>
      <c r="C64" s="52" t="s">
        <v>136</v>
      </c>
      <c r="D64" s="54"/>
      <c r="E64" s="43">
        <v>518.20000000000005</v>
      </c>
      <c r="F64" s="52"/>
      <c r="G64" s="1">
        <v>27360960</v>
      </c>
      <c r="H64" s="1">
        <v>4122100</v>
      </c>
      <c r="I64" s="6">
        <v>0</v>
      </c>
      <c r="J64" s="1">
        <f t="shared" si="0"/>
        <v>31483060</v>
      </c>
      <c r="K64" s="1">
        <v>2700000</v>
      </c>
      <c r="L64" s="1">
        <v>2072800</v>
      </c>
      <c r="M64" s="1">
        <v>68402400</v>
      </c>
      <c r="N64" s="1">
        <v>0</v>
      </c>
      <c r="O64" s="1">
        <f t="shared" si="1"/>
        <v>73175200</v>
      </c>
      <c r="P64" s="1">
        <f t="shared" si="2"/>
        <v>104658260</v>
      </c>
      <c r="Q64" s="43"/>
    </row>
    <row r="65" spans="1:17" s="33" customFormat="1" ht="35.1" customHeight="1">
      <c r="A65" s="3" t="s">
        <v>28</v>
      </c>
      <c r="B65" s="103" t="s">
        <v>153</v>
      </c>
      <c r="C65" s="3" t="s">
        <v>136</v>
      </c>
      <c r="D65" s="51"/>
      <c r="E65" s="8">
        <v>353.3</v>
      </c>
      <c r="F65" s="3" t="s">
        <v>137</v>
      </c>
      <c r="G65" s="6">
        <v>18654240</v>
      </c>
      <c r="H65" s="6">
        <v>2473100</v>
      </c>
      <c r="I65" s="6">
        <v>0</v>
      </c>
      <c r="J65" s="6">
        <f t="shared" si="0"/>
        <v>21127340</v>
      </c>
      <c r="K65" s="6">
        <v>2700000</v>
      </c>
      <c r="L65" s="6">
        <v>1413200</v>
      </c>
      <c r="M65" s="6">
        <v>46635600</v>
      </c>
      <c r="N65" s="6">
        <v>0</v>
      </c>
      <c r="O65" s="6">
        <f t="shared" si="1"/>
        <v>50748800</v>
      </c>
      <c r="P65" s="6">
        <f t="shared" si="2"/>
        <v>71876140</v>
      </c>
      <c r="Q65" s="8"/>
    </row>
    <row r="66" spans="1:17" s="33" customFormat="1" ht="35.1" customHeight="1">
      <c r="A66" s="3" t="s">
        <v>28</v>
      </c>
      <c r="B66" s="103" t="s">
        <v>153</v>
      </c>
      <c r="C66" s="3" t="s">
        <v>136</v>
      </c>
      <c r="D66" s="51"/>
      <c r="E66" s="8">
        <v>164.9</v>
      </c>
      <c r="F66" s="3" t="s">
        <v>142</v>
      </c>
      <c r="G66" s="6">
        <v>8706720</v>
      </c>
      <c r="H66" s="6">
        <v>1649000</v>
      </c>
      <c r="I66" s="6">
        <v>0</v>
      </c>
      <c r="J66" s="6">
        <f t="shared" si="0"/>
        <v>10355720</v>
      </c>
      <c r="K66" s="6">
        <v>0</v>
      </c>
      <c r="L66" s="6">
        <v>659600</v>
      </c>
      <c r="M66" s="6">
        <v>21766800</v>
      </c>
      <c r="N66" s="6">
        <v>0</v>
      </c>
      <c r="O66" s="6">
        <f t="shared" si="1"/>
        <v>22426400</v>
      </c>
      <c r="P66" s="6">
        <f t="shared" si="2"/>
        <v>32782120</v>
      </c>
      <c r="Q66" s="8"/>
    </row>
    <row r="67" spans="1:17" s="99" customFormat="1" ht="35.1" customHeight="1">
      <c r="A67" s="52">
        <v>15</v>
      </c>
      <c r="B67" s="104" t="s">
        <v>154</v>
      </c>
      <c r="C67" s="52" t="s">
        <v>136</v>
      </c>
      <c r="D67" s="54"/>
      <c r="E67" s="43">
        <v>375.2</v>
      </c>
      <c r="F67" s="52"/>
      <c r="G67" s="1">
        <v>19810560</v>
      </c>
      <c r="H67" s="1">
        <v>2908100</v>
      </c>
      <c r="I67" s="6">
        <v>0</v>
      </c>
      <c r="J67" s="1">
        <f t="shared" si="0"/>
        <v>22718660</v>
      </c>
      <c r="K67" s="1">
        <v>5400000</v>
      </c>
      <c r="L67" s="1">
        <v>1500800</v>
      </c>
      <c r="M67" s="1">
        <v>49526400</v>
      </c>
      <c r="N67" s="1">
        <v>0</v>
      </c>
      <c r="O67" s="1">
        <f t="shared" si="1"/>
        <v>56427200</v>
      </c>
      <c r="P67" s="1">
        <f t="shared" si="2"/>
        <v>79145860</v>
      </c>
      <c r="Q67" s="43"/>
    </row>
    <row r="68" spans="1:17" s="33" customFormat="1" ht="35.1" customHeight="1">
      <c r="A68" s="3" t="s">
        <v>28</v>
      </c>
      <c r="B68" s="103" t="s">
        <v>154</v>
      </c>
      <c r="C68" s="3" t="s">
        <v>136</v>
      </c>
      <c r="D68" s="51"/>
      <c r="E68" s="8">
        <v>93.9</v>
      </c>
      <c r="F68" s="3" t="s">
        <v>142</v>
      </c>
      <c r="G68" s="6">
        <v>4957920</v>
      </c>
      <c r="H68" s="6">
        <v>939000</v>
      </c>
      <c r="I68" s="6">
        <v>0</v>
      </c>
      <c r="J68" s="6">
        <f t="shared" si="0"/>
        <v>5896920</v>
      </c>
      <c r="K68" s="6">
        <v>5400000</v>
      </c>
      <c r="L68" s="6">
        <v>375600</v>
      </c>
      <c r="M68" s="6">
        <v>12394800</v>
      </c>
      <c r="N68" s="6">
        <v>0</v>
      </c>
      <c r="O68" s="6">
        <f t="shared" si="1"/>
        <v>18170400</v>
      </c>
      <c r="P68" s="6">
        <f t="shared" si="2"/>
        <v>24067320</v>
      </c>
      <c r="Q68" s="8"/>
    </row>
    <row r="69" spans="1:17" s="33" customFormat="1" ht="35.1" customHeight="1">
      <c r="A69" s="3" t="s">
        <v>28</v>
      </c>
      <c r="B69" s="103" t="s">
        <v>154</v>
      </c>
      <c r="C69" s="3" t="s">
        <v>136</v>
      </c>
      <c r="D69" s="51"/>
      <c r="E69" s="8">
        <v>281.3</v>
      </c>
      <c r="F69" s="3" t="s">
        <v>137</v>
      </c>
      <c r="G69" s="6">
        <v>14852640</v>
      </c>
      <c r="H69" s="6">
        <v>1969100</v>
      </c>
      <c r="I69" s="6">
        <v>0</v>
      </c>
      <c r="J69" s="6">
        <f t="shared" si="0"/>
        <v>16821740</v>
      </c>
      <c r="K69" s="6">
        <v>0</v>
      </c>
      <c r="L69" s="6">
        <v>1125200</v>
      </c>
      <c r="M69" s="6">
        <v>37131600</v>
      </c>
      <c r="N69" s="6">
        <v>0</v>
      </c>
      <c r="O69" s="6">
        <f t="shared" si="1"/>
        <v>38256800</v>
      </c>
      <c r="P69" s="6">
        <f t="shared" si="2"/>
        <v>55078540</v>
      </c>
      <c r="Q69" s="8"/>
    </row>
    <row r="70" spans="1:17" s="99" customFormat="1" ht="35.1" customHeight="1">
      <c r="A70" s="52">
        <v>16</v>
      </c>
      <c r="B70" s="104" t="s">
        <v>155</v>
      </c>
      <c r="C70" s="52" t="s">
        <v>136</v>
      </c>
      <c r="D70" s="54"/>
      <c r="E70" s="43">
        <v>1639.6</v>
      </c>
      <c r="F70" s="52"/>
      <c r="G70" s="1">
        <v>86570880</v>
      </c>
      <c r="H70" s="1">
        <v>12182500</v>
      </c>
      <c r="I70" s="6">
        <v>0</v>
      </c>
      <c r="J70" s="1">
        <f t="shared" si="0"/>
        <v>98753380</v>
      </c>
      <c r="K70" s="1">
        <v>10800000</v>
      </c>
      <c r="L70" s="1">
        <v>6558400</v>
      </c>
      <c r="M70" s="1">
        <v>216427200</v>
      </c>
      <c r="N70" s="1">
        <v>0</v>
      </c>
      <c r="O70" s="1">
        <f t="shared" si="1"/>
        <v>233785600</v>
      </c>
      <c r="P70" s="1">
        <f t="shared" si="2"/>
        <v>332538980</v>
      </c>
      <c r="Q70" s="43"/>
    </row>
    <row r="71" spans="1:17" s="33" customFormat="1" ht="35.1" customHeight="1">
      <c r="A71" s="3" t="s">
        <v>28</v>
      </c>
      <c r="B71" s="103" t="s">
        <v>155</v>
      </c>
      <c r="C71" s="3" t="s">
        <v>136</v>
      </c>
      <c r="D71" s="51"/>
      <c r="E71" s="8">
        <v>309</v>
      </c>
      <c r="F71" s="3" t="s">
        <v>137</v>
      </c>
      <c r="G71" s="6">
        <v>16315200</v>
      </c>
      <c r="H71" s="6">
        <v>2163000</v>
      </c>
      <c r="I71" s="6">
        <v>0</v>
      </c>
      <c r="J71" s="6">
        <f t="shared" si="0"/>
        <v>18478200</v>
      </c>
      <c r="K71" s="6">
        <v>10800000</v>
      </c>
      <c r="L71" s="6">
        <v>1236000</v>
      </c>
      <c r="M71" s="6">
        <v>40788000</v>
      </c>
      <c r="N71" s="6">
        <v>0</v>
      </c>
      <c r="O71" s="6">
        <f t="shared" si="1"/>
        <v>52824000</v>
      </c>
      <c r="P71" s="6">
        <f t="shared" si="2"/>
        <v>71302200</v>
      </c>
      <c r="Q71" s="8"/>
    </row>
    <row r="72" spans="1:17" s="33" customFormat="1" ht="35.1" customHeight="1">
      <c r="A72" s="3" t="s">
        <v>28</v>
      </c>
      <c r="B72" s="103" t="s">
        <v>155</v>
      </c>
      <c r="C72" s="3" t="s">
        <v>136</v>
      </c>
      <c r="D72" s="51"/>
      <c r="E72" s="8">
        <v>464.2</v>
      </c>
      <c r="F72" s="3" t="s">
        <v>137</v>
      </c>
      <c r="G72" s="6">
        <v>24509760</v>
      </c>
      <c r="H72" s="6">
        <v>3249400</v>
      </c>
      <c r="I72" s="6">
        <v>0</v>
      </c>
      <c r="J72" s="6">
        <f t="shared" si="0"/>
        <v>27759160</v>
      </c>
      <c r="K72" s="6">
        <v>0</v>
      </c>
      <c r="L72" s="6">
        <v>1856800</v>
      </c>
      <c r="M72" s="6">
        <v>61274400</v>
      </c>
      <c r="N72" s="6">
        <v>0</v>
      </c>
      <c r="O72" s="6">
        <f t="shared" si="1"/>
        <v>63131200</v>
      </c>
      <c r="P72" s="6">
        <f t="shared" si="2"/>
        <v>90890360</v>
      </c>
      <c r="Q72" s="8"/>
    </row>
    <row r="73" spans="1:17" s="33" customFormat="1" ht="35.1" customHeight="1">
      <c r="A73" s="3" t="s">
        <v>28</v>
      </c>
      <c r="B73" s="103" t="s">
        <v>155</v>
      </c>
      <c r="C73" s="3" t="s">
        <v>136</v>
      </c>
      <c r="D73" s="51"/>
      <c r="E73" s="8">
        <v>139.19999999999999</v>
      </c>
      <c r="F73" s="3" t="s">
        <v>139</v>
      </c>
      <c r="G73" s="6">
        <v>7349760</v>
      </c>
      <c r="H73" s="6">
        <v>974400</v>
      </c>
      <c r="I73" s="6">
        <v>0</v>
      </c>
      <c r="J73" s="6">
        <f t="shared" si="0"/>
        <v>8324160</v>
      </c>
      <c r="K73" s="6">
        <v>0</v>
      </c>
      <c r="L73" s="6">
        <v>556800</v>
      </c>
      <c r="M73" s="6">
        <v>18374400</v>
      </c>
      <c r="N73" s="6">
        <v>0</v>
      </c>
      <c r="O73" s="6">
        <f t="shared" si="1"/>
        <v>18931200</v>
      </c>
      <c r="P73" s="6">
        <f t="shared" si="2"/>
        <v>27255360</v>
      </c>
      <c r="Q73" s="8"/>
    </row>
    <row r="74" spans="1:17" s="33" customFormat="1" ht="35.1" customHeight="1">
      <c r="A74" s="3" t="s">
        <v>28</v>
      </c>
      <c r="B74" s="103" t="s">
        <v>155</v>
      </c>
      <c r="C74" s="3" t="s">
        <v>136</v>
      </c>
      <c r="D74" s="51"/>
      <c r="E74" s="8">
        <v>235.1</v>
      </c>
      <c r="F74" s="3" t="s">
        <v>142</v>
      </c>
      <c r="G74" s="6">
        <v>12413280</v>
      </c>
      <c r="H74" s="6">
        <v>2351000</v>
      </c>
      <c r="I74" s="6">
        <v>0</v>
      </c>
      <c r="J74" s="6">
        <f t="shared" si="0"/>
        <v>14764280</v>
      </c>
      <c r="K74" s="6">
        <v>0</v>
      </c>
      <c r="L74" s="6">
        <v>940400</v>
      </c>
      <c r="M74" s="6">
        <v>31033200</v>
      </c>
      <c r="N74" s="6">
        <v>0</v>
      </c>
      <c r="O74" s="6">
        <f t="shared" si="1"/>
        <v>31973600</v>
      </c>
      <c r="P74" s="6">
        <f t="shared" si="2"/>
        <v>46737880</v>
      </c>
      <c r="Q74" s="8"/>
    </row>
    <row r="75" spans="1:17" s="33" customFormat="1" ht="35.1" customHeight="1">
      <c r="A75" s="3" t="s">
        <v>28</v>
      </c>
      <c r="B75" s="103" t="s">
        <v>155</v>
      </c>
      <c r="C75" s="3" t="s">
        <v>136</v>
      </c>
      <c r="D75" s="51"/>
      <c r="E75" s="8">
        <v>168.7</v>
      </c>
      <c r="F75" s="3" t="s">
        <v>137</v>
      </c>
      <c r="G75" s="6">
        <v>8907360</v>
      </c>
      <c r="H75" s="6">
        <v>1180900</v>
      </c>
      <c r="I75" s="6">
        <v>0</v>
      </c>
      <c r="J75" s="6">
        <f t="shared" ref="J75:J138" si="3">G75+H75</f>
        <v>10088260</v>
      </c>
      <c r="K75" s="6">
        <v>0</v>
      </c>
      <c r="L75" s="6">
        <v>674800</v>
      </c>
      <c r="M75" s="6">
        <v>22268400</v>
      </c>
      <c r="N75" s="6">
        <v>0</v>
      </c>
      <c r="O75" s="6">
        <f t="shared" ref="O75:O138" si="4">K75+L75+M75+N75</f>
        <v>22943200</v>
      </c>
      <c r="P75" s="6">
        <f t="shared" ref="P75:P138" si="5">O75+J75</f>
        <v>33031460</v>
      </c>
      <c r="Q75" s="8"/>
    </row>
    <row r="76" spans="1:17" s="33" customFormat="1" ht="35.1" customHeight="1">
      <c r="A76" s="3" t="s">
        <v>28</v>
      </c>
      <c r="B76" s="103" t="s">
        <v>155</v>
      </c>
      <c r="C76" s="3" t="s">
        <v>136</v>
      </c>
      <c r="D76" s="51"/>
      <c r="E76" s="8">
        <v>323.39999999999998</v>
      </c>
      <c r="F76" s="3" t="s">
        <v>137</v>
      </c>
      <c r="G76" s="6">
        <v>17075520</v>
      </c>
      <c r="H76" s="6">
        <v>2263800</v>
      </c>
      <c r="I76" s="6">
        <v>0</v>
      </c>
      <c r="J76" s="6">
        <f t="shared" si="3"/>
        <v>19339320</v>
      </c>
      <c r="K76" s="6">
        <v>0</v>
      </c>
      <c r="L76" s="6">
        <v>1293600</v>
      </c>
      <c r="M76" s="6">
        <v>42688800</v>
      </c>
      <c r="N76" s="6">
        <v>0</v>
      </c>
      <c r="O76" s="6">
        <f t="shared" si="4"/>
        <v>43982400</v>
      </c>
      <c r="P76" s="6">
        <f t="shared" si="5"/>
        <v>63321720</v>
      </c>
      <c r="Q76" s="8"/>
    </row>
    <row r="77" spans="1:17" s="99" customFormat="1" ht="35.1" customHeight="1">
      <c r="A77" s="52">
        <v>17</v>
      </c>
      <c r="B77" s="104" t="s">
        <v>156</v>
      </c>
      <c r="C77" s="52" t="s">
        <v>136</v>
      </c>
      <c r="D77" s="54"/>
      <c r="E77" s="43">
        <v>748.5</v>
      </c>
      <c r="F77" s="52"/>
      <c r="G77" s="1">
        <v>39520800</v>
      </c>
      <c r="H77" s="1">
        <v>5239500</v>
      </c>
      <c r="I77" s="6">
        <v>0</v>
      </c>
      <c r="J77" s="1">
        <f t="shared" si="3"/>
        <v>44760300</v>
      </c>
      <c r="K77" s="1">
        <v>10800000</v>
      </c>
      <c r="L77" s="1">
        <v>2994000</v>
      </c>
      <c r="M77" s="1">
        <v>98802000</v>
      </c>
      <c r="N77" s="1">
        <v>3000000</v>
      </c>
      <c r="O77" s="1">
        <f t="shared" si="4"/>
        <v>115596000</v>
      </c>
      <c r="P77" s="1">
        <f t="shared" si="5"/>
        <v>160356300</v>
      </c>
      <c r="Q77" s="43"/>
    </row>
    <row r="78" spans="1:17" s="33" customFormat="1" ht="35.1" customHeight="1">
      <c r="A78" s="3" t="s">
        <v>28</v>
      </c>
      <c r="B78" s="103" t="s">
        <v>156</v>
      </c>
      <c r="C78" s="3" t="s">
        <v>136</v>
      </c>
      <c r="D78" s="51"/>
      <c r="E78" s="8">
        <v>209.8</v>
      </c>
      <c r="F78" s="3" t="s">
        <v>137</v>
      </c>
      <c r="G78" s="6">
        <v>11077440</v>
      </c>
      <c r="H78" s="6">
        <v>1468600</v>
      </c>
      <c r="I78" s="6">
        <v>0</v>
      </c>
      <c r="J78" s="6">
        <f t="shared" si="3"/>
        <v>12546040</v>
      </c>
      <c r="K78" s="6">
        <v>10800000</v>
      </c>
      <c r="L78" s="6">
        <v>839200</v>
      </c>
      <c r="M78" s="6">
        <v>27693600</v>
      </c>
      <c r="N78" s="6">
        <v>3000000</v>
      </c>
      <c r="O78" s="6">
        <f t="shared" si="4"/>
        <v>42332800</v>
      </c>
      <c r="P78" s="6">
        <f t="shared" si="5"/>
        <v>54878840</v>
      </c>
      <c r="Q78" s="8"/>
    </row>
    <row r="79" spans="1:17" s="33" customFormat="1" ht="35.1" customHeight="1">
      <c r="A79" s="3" t="s">
        <v>28</v>
      </c>
      <c r="B79" s="103" t="s">
        <v>156</v>
      </c>
      <c r="C79" s="3" t="s">
        <v>136</v>
      </c>
      <c r="D79" s="51"/>
      <c r="E79" s="8">
        <v>538.70000000000005</v>
      </c>
      <c r="F79" s="3" t="s">
        <v>137</v>
      </c>
      <c r="G79" s="6">
        <v>28443360</v>
      </c>
      <c r="H79" s="6">
        <v>3770900</v>
      </c>
      <c r="I79" s="6">
        <v>0</v>
      </c>
      <c r="J79" s="6">
        <f t="shared" si="3"/>
        <v>32214260</v>
      </c>
      <c r="K79" s="6">
        <v>0</v>
      </c>
      <c r="L79" s="6">
        <v>2154800</v>
      </c>
      <c r="M79" s="6">
        <v>71108400</v>
      </c>
      <c r="N79" s="6">
        <v>0</v>
      </c>
      <c r="O79" s="6">
        <f t="shared" si="4"/>
        <v>73263200</v>
      </c>
      <c r="P79" s="6">
        <f t="shared" si="5"/>
        <v>105477460</v>
      </c>
      <c r="Q79" s="8"/>
    </row>
    <row r="80" spans="1:17" s="99" customFormat="1" ht="35.1" customHeight="1">
      <c r="A80" s="52">
        <v>18</v>
      </c>
      <c r="B80" s="104" t="s">
        <v>157</v>
      </c>
      <c r="C80" s="52" t="s">
        <v>136</v>
      </c>
      <c r="D80" s="54"/>
      <c r="E80" s="43">
        <v>909.1</v>
      </c>
      <c r="F80" s="52"/>
      <c r="G80" s="1">
        <v>48000480</v>
      </c>
      <c r="H80" s="1">
        <v>6736000</v>
      </c>
      <c r="I80" s="6">
        <v>0</v>
      </c>
      <c r="J80" s="1">
        <f t="shared" si="3"/>
        <v>54736480</v>
      </c>
      <c r="K80" s="1">
        <v>10800000</v>
      </c>
      <c r="L80" s="1">
        <v>3636400</v>
      </c>
      <c r="M80" s="1">
        <v>120001200</v>
      </c>
      <c r="N80" s="1">
        <v>0</v>
      </c>
      <c r="O80" s="1">
        <f t="shared" si="4"/>
        <v>134437600</v>
      </c>
      <c r="P80" s="1">
        <f t="shared" si="5"/>
        <v>189174080</v>
      </c>
      <c r="Q80" s="43"/>
    </row>
    <row r="81" spans="1:17" s="33" customFormat="1" ht="35.1" customHeight="1">
      <c r="A81" s="3" t="s">
        <v>28</v>
      </c>
      <c r="B81" s="103" t="s">
        <v>157</v>
      </c>
      <c r="C81" s="3" t="s">
        <v>136</v>
      </c>
      <c r="D81" s="51"/>
      <c r="E81" s="8">
        <v>124.1</v>
      </c>
      <c r="F81" s="3" t="s">
        <v>142</v>
      </c>
      <c r="G81" s="6">
        <v>6552480</v>
      </c>
      <c r="H81" s="6">
        <v>1241000</v>
      </c>
      <c r="I81" s="6">
        <v>0</v>
      </c>
      <c r="J81" s="6">
        <f t="shared" si="3"/>
        <v>7793480</v>
      </c>
      <c r="K81" s="6">
        <v>10800000</v>
      </c>
      <c r="L81" s="6">
        <v>496400</v>
      </c>
      <c r="M81" s="6">
        <v>16381200</v>
      </c>
      <c r="N81" s="6">
        <v>0</v>
      </c>
      <c r="O81" s="6">
        <f t="shared" si="4"/>
        <v>27677600</v>
      </c>
      <c r="P81" s="6">
        <f t="shared" si="5"/>
        <v>35471080</v>
      </c>
      <c r="Q81" s="8"/>
    </row>
    <row r="82" spans="1:17" s="33" customFormat="1" ht="35.1" customHeight="1">
      <c r="A82" s="3" t="s">
        <v>28</v>
      </c>
      <c r="B82" s="103" t="s">
        <v>157</v>
      </c>
      <c r="C82" s="3" t="s">
        <v>136</v>
      </c>
      <c r="D82" s="51"/>
      <c r="E82" s="8">
        <v>301.3</v>
      </c>
      <c r="F82" s="3" t="s">
        <v>137</v>
      </c>
      <c r="G82" s="6">
        <v>15908640</v>
      </c>
      <c r="H82" s="6">
        <v>2109100</v>
      </c>
      <c r="I82" s="6">
        <v>0</v>
      </c>
      <c r="J82" s="6">
        <f t="shared" si="3"/>
        <v>18017740</v>
      </c>
      <c r="K82" s="6">
        <v>0</v>
      </c>
      <c r="L82" s="6">
        <v>1205200</v>
      </c>
      <c r="M82" s="6">
        <v>39771600</v>
      </c>
      <c r="N82" s="6">
        <v>0</v>
      </c>
      <c r="O82" s="6">
        <f t="shared" si="4"/>
        <v>40976800</v>
      </c>
      <c r="P82" s="6">
        <f t="shared" si="5"/>
        <v>58994540</v>
      </c>
      <c r="Q82" s="8"/>
    </row>
    <row r="83" spans="1:17" s="33" customFormat="1" ht="35.1" customHeight="1">
      <c r="A83" s="3" t="s">
        <v>28</v>
      </c>
      <c r="B83" s="103" t="s">
        <v>157</v>
      </c>
      <c r="C83" s="3" t="s">
        <v>136</v>
      </c>
      <c r="D83" s="51"/>
      <c r="E83" s="8">
        <v>182.5</v>
      </c>
      <c r="F83" s="3" t="s">
        <v>139</v>
      </c>
      <c r="G83" s="6">
        <v>9636000</v>
      </c>
      <c r="H83" s="6">
        <v>1277500</v>
      </c>
      <c r="I83" s="6">
        <v>0</v>
      </c>
      <c r="J83" s="6">
        <f t="shared" si="3"/>
        <v>10913500</v>
      </c>
      <c r="K83" s="6">
        <v>0</v>
      </c>
      <c r="L83" s="6">
        <v>730000</v>
      </c>
      <c r="M83" s="6">
        <v>24090000</v>
      </c>
      <c r="N83" s="6">
        <v>0</v>
      </c>
      <c r="O83" s="6">
        <f t="shared" si="4"/>
        <v>24820000</v>
      </c>
      <c r="P83" s="6">
        <f t="shared" si="5"/>
        <v>35733500</v>
      </c>
      <c r="Q83" s="8"/>
    </row>
    <row r="84" spans="1:17" s="33" customFormat="1" ht="35.1" customHeight="1">
      <c r="A84" s="3" t="s">
        <v>28</v>
      </c>
      <c r="B84" s="103" t="s">
        <v>157</v>
      </c>
      <c r="C84" s="3" t="s">
        <v>136</v>
      </c>
      <c r="D84" s="51"/>
      <c r="E84" s="8">
        <v>301.2</v>
      </c>
      <c r="F84" s="3" t="s">
        <v>137</v>
      </c>
      <c r="G84" s="6">
        <v>15903360</v>
      </c>
      <c r="H84" s="6">
        <v>2108400</v>
      </c>
      <c r="I84" s="6">
        <v>0</v>
      </c>
      <c r="J84" s="6">
        <f t="shared" si="3"/>
        <v>18011760</v>
      </c>
      <c r="K84" s="6">
        <v>0</v>
      </c>
      <c r="L84" s="6">
        <v>1204800</v>
      </c>
      <c r="M84" s="6">
        <v>39758400</v>
      </c>
      <c r="N84" s="6">
        <v>0</v>
      </c>
      <c r="O84" s="6">
        <f t="shared" si="4"/>
        <v>40963200</v>
      </c>
      <c r="P84" s="6">
        <f t="shared" si="5"/>
        <v>58974960</v>
      </c>
      <c r="Q84" s="8"/>
    </row>
    <row r="85" spans="1:17" s="99" customFormat="1" ht="35.1" customHeight="1">
      <c r="A85" s="52">
        <v>19</v>
      </c>
      <c r="B85" s="104" t="s">
        <v>158</v>
      </c>
      <c r="C85" s="52" t="s">
        <v>136</v>
      </c>
      <c r="D85" s="54"/>
      <c r="E85" s="43">
        <v>2285.6</v>
      </c>
      <c r="F85" s="52"/>
      <c r="G85" s="1">
        <v>120679680</v>
      </c>
      <c r="H85" s="1">
        <v>16607300</v>
      </c>
      <c r="I85" s="6">
        <v>0</v>
      </c>
      <c r="J85" s="1">
        <f t="shared" si="3"/>
        <v>137286980</v>
      </c>
      <c r="K85" s="1">
        <v>2700000</v>
      </c>
      <c r="L85" s="1">
        <v>9142400</v>
      </c>
      <c r="M85" s="1">
        <v>301699200</v>
      </c>
      <c r="N85" s="1">
        <v>3000000</v>
      </c>
      <c r="O85" s="1">
        <f t="shared" si="4"/>
        <v>316541600</v>
      </c>
      <c r="P85" s="1">
        <f t="shared" si="5"/>
        <v>453828580</v>
      </c>
      <c r="Q85" s="43"/>
    </row>
    <row r="86" spans="1:17" s="33" customFormat="1" ht="35.1" customHeight="1">
      <c r="A86" s="3" t="s">
        <v>28</v>
      </c>
      <c r="B86" s="103" t="s">
        <v>158</v>
      </c>
      <c r="C86" s="3" t="s">
        <v>136</v>
      </c>
      <c r="D86" s="51"/>
      <c r="E86" s="8">
        <v>613.79999999999995</v>
      </c>
      <c r="F86" s="3" t="s">
        <v>137</v>
      </c>
      <c r="G86" s="6">
        <v>32408640</v>
      </c>
      <c r="H86" s="6">
        <v>4296600</v>
      </c>
      <c r="I86" s="6">
        <v>0</v>
      </c>
      <c r="J86" s="6">
        <f t="shared" si="3"/>
        <v>36705240</v>
      </c>
      <c r="K86" s="6">
        <v>2700000</v>
      </c>
      <c r="L86" s="6">
        <v>2455200</v>
      </c>
      <c r="M86" s="6">
        <v>81021600</v>
      </c>
      <c r="N86" s="6">
        <v>3000000</v>
      </c>
      <c r="O86" s="6">
        <f t="shared" si="4"/>
        <v>89176800</v>
      </c>
      <c r="P86" s="6">
        <f t="shared" si="5"/>
        <v>125882040</v>
      </c>
      <c r="Q86" s="8"/>
    </row>
    <row r="87" spans="1:17" s="99" customFormat="1" ht="35.1" customHeight="1">
      <c r="A87" s="3" t="s">
        <v>28</v>
      </c>
      <c r="B87" s="103" t="s">
        <v>158</v>
      </c>
      <c r="C87" s="3" t="s">
        <v>136</v>
      </c>
      <c r="D87" s="51"/>
      <c r="E87" s="8">
        <v>164.4</v>
      </c>
      <c r="F87" s="3" t="s">
        <v>137</v>
      </c>
      <c r="G87" s="6">
        <v>8680320</v>
      </c>
      <c r="H87" s="6">
        <v>1150800</v>
      </c>
      <c r="I87" s="6">
        <v>0</v>
      </c>
      <c r="J87" s="6">
        <f t="shared" si="3"/>
        <v>9831120</v>
      </c>
      <c r="K87" s="6">
        <v>0</v>
      </c>
      <c r="L87" s="6">
        <v>657600</v>
      </c>
      <c r="M87" s="6">
        <v>21700800</v>
      </c>
      <c r="N87" s="6">
        <v>0</v>
      </c>
      <c r="O87" s="6">
        <f t="shared" si="4"/>
        <v>22358400</v>
      </c>
      <c r="P87" s="6">
        <f t="shared" si="5"/>
        <v>32189520</v>
      </c>
      <c r="Q87" s="8"/>
    </row>
    <row r="88" spans="1:17" s="33" customFormat="1" ht="35.1" customHeight="1">
      <c r="A88" s="3" t="s">
        <v>28</v>
      </c>
      <c r="B88" s="103" t="s">
        <v>158</v>
      </c>
      <c r="C88" s="3" t="s">
        <v>136</v>
      </c>
      <c r="D88" s="51"/>
      <c r="E88" s="8">
        <v>497.5</v>
      </c>
      <c r="F88" s="3" t="s">
        <v>137</v>
      </c>
      <c r="G88" s="6">
        <v>26268000</v>
      </c>
      <c r="H88" s="6">
        <v>3482500</v>
      </c>
      <c r="I88" s="6">
        <v>0</v>
      </c>
      <c r="J88" s="6">
        <f t="shared" si="3"/>
        <v>29750500</v>
      </c>
      <c r="K88" s="6">
        <v>0</v>
      </c>
      <c r="L88" s="6">
        <v>1990000</v>
      </c>
      <c r="M88" s="6">
        <v>65670000</v>
      </c>
      <c r="N88" s="6">
        <v>0</v>
      </c>
      <c r="O88" s="6">
        <f t="shared" si="4"/>
        <v>67660000</v>
      </c>
      <c r="P88" s="6">
        <f t="shared" si="5"/>
        <v>97410500</v>
      </c>
      <c r="Q88" s="8"/>
    </row>
    <row r="89" spans="1:17" s="33" customFormat="1" ht="35.1" customHeight="1">
      <c r="A89" s="3" t="s">
        <v>28</v>
      </c>
      <c r="B89" s="103" t="s">
        <v>158</v>
      </c>
      <c r="C89" s="3" t="s">
        <v>136</v>
      </c>
      <c r="D89" s="51"/>
      <c r="E89" s="8">
        <v>232.1</v>
      </c>
      <c r="F89" s="3" t="s">
        <v>137</v>
      </c>
      <c r="G89" s="6">
        <v>12254880</v>
      </c>
      <c r="H89" s="6">
        <v>1624700</v>
      </c>
      <c r="I89" s="6">
        <v>0</v>
      </c>
      <c r="J89" s="6">
        <f t="shared" si="3"/>
        <v>13879580</v>
      </c>
      <c r="K89" s="6">
        <v>0</v>
      </c>
      <c r="L89" s="6">
        <v>928400</v>
      </c>
      <c r="M89" s="6">
        <v>30637200</v>
      </c>
      <c r="N89" s="6">
        <v>0</v>
      </c>
      <c r="O89" s="6">
        <f t="shared" si="4"/>
        <v>31565600</v>
      </c>
      <c r="P89" s="6">
        <f t="shared" si="5"/>
        <v>45445180</v>
      </c>
      <c r="Q89" s="8"/>
    </row>
    <row r="90" spans="1:17" s="33" customFormat="1" ht="35.1" customHeight="1">
      <c r="A90" s="3" t="s">
        <v>28</v>
      </c>
      <c r="B90" s="103" t="s">
        <v>158</v>
      </c>
      <c r="C90" s="3" t="s">
        <v>136</v>
      </c>
      <c r="D90" s="51"/>
      <c r="E90" s="8">
        <v>202.7</v>
      </c>
      <c r="F90" s="3" t="s">
        <v>142</v>
      </c>
      <c r="G90" s="6">
        <v>10702560</v>
      </c>
      <c r="H90" s="6">
        <v>2027000</v>
      </c>
      <c r="I90" s="6">
        <v>0</v>
      </c>
      <c r="J90" s="6">
        <f t="shared" si="3"/>
        <v>12729560</v>
      </c>
      <c r="K90" s="6">
        <v>0</v>
      </c>
      <c r="L90" s="6">
        <v>810800</v>
      </c>
      <c r="M90" s="6">
        <v>26756400</v>
      </c>
      <c r="N90" s="6">
        <v>0</v>
      </c>
      <c r="O90" s="6">
        <f t="shared" si="4"/>
        <v>27567200</v>
      </c>
      <c r="P90" s="6">
        <f t="shared" si="5"/>
        <v>40296760</v>
      </c>
      <c r="Q90" s="8"/>
    </row>
    <row r="91" spans="1:17" s="99" customFormat="1" ht="35.1" customHeight="1">
      <c r="A91" s="3" t="s">
        <v>28</v>
      </c>
      <c r="B91" s="103" t="s">
        <v>158</v>
      </c>
      <c r="C91" s="3" t="s">
        <v>136</v>
      </c>
      <c r="D91" s="51"/>
      <c r="E91" s="8">
        <v>575.1</v>
      </c>
      <c r="F91" s="3" t="s">
        <v>137</v>
      </c>
      <c r="G91" s="6">
        <v>30365280</v>
      </c>
      <c r="H91" s="6">
        <v>4025700</v>
      </c>
      <c r="I91" s="6">
        <v>0</v>
      </c>
      <c r="J91" s="6">
        <f t="shared" si="3"/>
        <v>34390980</v>
      </c>
      <c r="K91" s="6">
        <v>0</v>
      </c>
      <c r="L91" s="6">
        <v>2300400</v>
      </c>
      <c r="M91" s="6">
        <v>75913200</v>
      </c>
      <c r="N91" s="6">
        <v>0</v>
      </c>
      <c r="O91" s="6">
        <f t="shared" si="4"/>
        <v>78213600</v>
      </c>
      <c r="P91" s="6">
        <f t="shared" si="5"/>
        <v>112604580</v>
      </c>
      <c r="Q91" s="8"/>
    </row>
    <row r="92" spans="1:17" s="99" customFormat="1" ht="35.1" customHeight="1">
      <c r="A92" s="52">
        <v>20</v>
      </c>
      <c r="B92" s="104" t="s">
        <v>159</v>
      </c>
      <c r="C92" s="52" t="s">
        <v>136</v>
      </c>
      <c r="D92" s="54"/>
      <c r="E92" s="43">
        <v>862.2</v>
      </c>
      <c r="F92" s="52"/>
      <c r="G92" s="1">
        <v>45524160</v>
      </c>
      <c r="H92" s="1">
        <v>6521400</v>
      </c>
      <c r="I92" s="6">
        <v>0</v>
      </c>
      <c r="J92" s="1">
        <f t="shared" si="3"/>
        <v>52045560</v>
      </c>
      <c r="K92" s="1">
        <v>10800000</v>
      </c>
      <c r="L92" s="1">
        <v>3448800</v>
      </c>
      <c r="M92" s="1">
        <v>113810400</v>
      </c>
      <c r="N92" s="1">
        <v>3000000</v>
      </c>
      <c r="O92" s="1">
        <f t="shared" si="4"/>
        <v>131059200</v>
      </c>
      <c r="P92" s="1">
        <f t="shared" si="5"/>
        <v>183104760</v>
      </c>
      <c r="Q92" s="43"/>
    </row>
    <row r="93" spans="1:17" s="33" customFormat="1" ht="35.1" customHeight="1">
      <c r="A93" s="3" t="s">
        <v>28</v>
      </c>
      <c r="B93" s="103" t="s">
        <v>159</v>
      </c>
      <c r="C93" s="3" t="s">
        <v>136</v>
      </c>
      <c r="D93" s="51"/>
      <c r="E93" s="8">
        <v>260.8</v>
      </c>
      <c r="F93" s="3" t="s">
        <v>137</v>
      </c>
      <c r="G93" s="6">
        <v>13770240</v>
      </c>
      <c r="H93" s="6">
        <v>1825600</v>
      </c>
      <c r="I93" s="6">
        <v>0</v>
      </c>
      <c r="J93" s="6">
        <f t="shared" si="3"/>
        <v>15595840</v>
      </c>
      <c r="K93" s="6">
        <v>10800000</v>
      </c>
      <c r="L93" s="6">
        <v>1043200</v>
      </c>
      <c r="M93" s="6">
        <v>34425600</v>
      </c>
      <c r="N93" s="6">
        <v>3000000</v>
      </c>
      <c r="O93" s="6">
        <f t="shared" si="4"/>
        <v>49268800</v>
      </c>
      <c r="P93" s="6">
        <f t="shared" si="5"/>
        <v>64864640</v>
      </c>
      <c r="Q93" s="8"/>
    </row>
    <row r="94" spans="1:17" s="99" customFormat="1" ht="35.1" customHeight="1">
      <c r="A94" s="3" t="s">
        <v>28</v>
      </c>
      <c r="B94" s="103" t="s">
        <v>159</v>
      </c>
      <c r="C94" s="3" t="s">
        <v>136</v>
      </c>
      <c r="D94" s="51"/>
      <c r="E94" s="8">
        <v>162</v>
      </c>
      <c r="F94" s="3" t="s">
        <v>142</v>
      </c>
      <c r="G94" s="6">
        <v>8553600</v>
      </c>
      <c r="H94" s="6">
        <v>1620000</v>
      </c>
      <c r="I94" s="6">
        <v>0</v>
      </c>
      <c r="J94" s="6">
        <f t="shared" si="3"/>
        <v>10173600</v>
      </c>
      <c r="K94" s="6">
        <v>0</v>
      </c>
      <c r="L94" s="6">
        <v>648000</v>
      </c>
      <c r="M94" s="6">
        <v>21384000</v>
      </c>
      <c r="N94" s="6">
        <v>0</v>
      </c>
      <c r="O94" s="6">
        <f t="shared" si="4"/>
        <v>22032000</v>
      </c>
      <c r="P94" s="6">
        <f t="shared" si="5"/>
        <v>32205600</v>
      </c>
      <c r="Q94" s="8"/>
    </row>
    <row r="95" spans="1:17" s="33" customFormat="1" ht="35.1" customHeight="1">
      <c r="A95" s="3" t="s">
        <v>28</v>
      </c>
      <c r="B95" s="103" t="s">
        <v>159</v>
      </c>
      <c r="C95" s="3" t="s">
        <v>136</v>
      </c>
      <c r="D95" s="51"/>
      <c r="E95" s="8">
        <v>439.4</v>
      </c>
      <c r="F95" s="3" t="s">
        <v>137</v>
      </c>
      <c r="G95" s="6">
        <v>23200320</v>
      </c>
      <c r="H95" s="6">
        <v>3075800</v>
      </c>
      <c r="I95" s="6">
        <v>0</v>
      </c>
      <c r="J95" s="6">
        <f t="shared" si="3"/>
        <v>26276120</v>
      </c>
      <c r="K95" s="6">
        <v>0</v>
      </c>
      <c r="L95" s="6">
        <v>1757600</v>
      </c>
      <c r="M95" s="6">
        <v>58000800</v>
      </c>
      <c r="N95" s="6">
        <v>0</v>
      </c>
      <c r="O95" s="6">
        <f t="shared" si="4"/>
        <v>59758400</v>
      </c>
      <c r="P95" s="6">
        <f t="shared" si="5"/>
        <v>86034520</v>
      </c>
      <c r="Q95" s="8"/>
    </row>
    <row r="96" spans="1:17" s="99" customFormat="1" ht="35.1" customHeight="1">
      <c r="A96" s="52">
        <v>21</v>
      </c>
      <c r="B96" s="104" t="s">
        <v>160</v>
      </c>
      <c r="C96" s="52" t="s">
        <v>136</v>
      </c>
      <c r="D96" s="54"/>
      <c r="E96" s="43">
        <v>148.5</v>
      </c>
      <c r="F96" s="52"/>
      <c r="G96" s="1">
        <v>7840800</v>
      </c>
      <c r="H96" s="1">
        <v>1039500</v>
      </c>
      <c r="I96" s="6">
        <v>0</v>
      </c>
      <c r="J96" s="1">
        <f t="shared" si="3"/>
        <v>8880300</v>
      </c>
      <c r="K96" s="1">
        <v>1350000</v>
      </c>
      <c r="L96" s="1">
        <v>594000</v>
      </c>
      <c r="M96" s="1">
        <v>19602000</v>
      </c>
      <c r="N96" s="1">
        <v>0</v>
      </c>
      <c r="O96" s="1">
        <f t="shared" si="4"/>
        <v>21546000</v>
      </c>
      <c r="P96" s="1">
        <f t="shared" si="5"/>
        <v>30426300</v>
      </c>
      <c r="Q96" s="43"/>
    </row>
    <row r="97" spans="1:17" s="33" customFormat="1" ht="35.1" customHeight="1">
      <c r="A97" s="3" t="s">
        <v>28</v>
      </c>
      <c r="B97" s="103" t="s">
        <v>160</v>
      </c>
      <c r="C97" s="3" t="s">
        <v>136</v>
      </c>
      <c r="D97" s="51"/>
      <c r="E97" s="8">
        <v>148.5</v>
      </c>
      <c r="F97" s="3" t="s">
        <v>137</v>
      </c>
      <c r="G97" s="6">
        <v>7840800</v>
      </c>
      <c r="H97" s="6">
        <v>1039500</v>
      </c>
      <c r="I97" s="6">
        <v>0</v>
      </c>
      <c r="J97" s="6">
        <f t="shared" si="3"/>
        <v>8880300</v>
      </c>
      <c r="K97" s="6">
        <v>1350000</v>
      </c>
      <c r="L97" s="6">
        <v>594000</v>
      </c>
      <c r="M97" s="6">
        <v>19602000</v>
      </c>
      <c r="N97" s="6">
        <v>0</v>
      </c>
      <c r="O97" s="6">
        <f t="shared" si="4"/>
        <v>21546000</v>
      </c>
      <c r="P97" s="6">
        <f t="shared" si="5"/>
        <v>30426300</v>
      </c>
      <c r="Q97" s="8"/>
    </row>
    <row r="98" spans="1:17" s="99" customFormat="1" ht="35.1" customHeight="1">
      <c r="A98" s="52">
        <v>22</v>
      </c>
      <c r="B98" s="104" t="s">
        <v>161</v>
      </c>
      <c r="C98" s="52" t="s">
        <v>136</v>
      </c>
      <c r="D98" s="54"/>
      <c r="E98" s="43">
        <v>760.4</v>
      </c>
      <c r="F98" s="52"/>
      <c r="G98" s="1">
        <v>40149120</v>
      </c>
      <c r="H98" s="1">
        <v>5920100</v>
      </c>
      <c r="I98" s="6">
        <v>0</v>
      </c>
      <c r="J98" s="1">
        <f t="shared" si="3"/>
        <v>46069220</v>
      </c>
      <c r="K98" s="1">
        <v>8100000</v>
      </c>
      <c r="L98" s="1">
        <v>3041600</v>
      </c>
      <c r="M98" s="1">
        <v>100372800</v>
      </c>
      <c r="N98" s="1">
        <v>0</v>
      </c>
      <c r="O98" s="1">
        <f t="shared" si="4"/>
        <v>111514400</v>
      </c>
      <c r="P98" s="1">
        <f t="shared" si="5"/>
        <v>157583620</v>
      </c>
      <c r="Q98" s="43"/>
    </row>
    <row r="99" spans="1:17" s="33" customFormat="1" ht="35.1" customHeight="1">
      <c r="A99" s="3" t="s">
        <v>28</v>
      </c>
      <c r="B99" s="103" t="s">
        <v>161</v>
      </c>
      <c r="C99" s="3" t="s">
        <v>136</v>
      </c>
      <c r="D99" s="51"/>
      <c r="E99" s="8">
        <v>132</v>
      </c>
      <c r="F99" s="3" t="s">
        <v>137</v>
      </c>
      <c r="G99" s="6">
        <v>6969600</v>
      </c>
      <c r="H99" s="6">
        <v>924000</v>
      </c>
      <c r="I99" s="6">
        <v>0</v>
      </c>
      <c r="J99" s="6">
        <f t="shared" si="3"/>
        <v>7893600</v>
      </c>
      <c r="K99" s="6">
        <v>8100000</v>
      </c>
      <c r="L99" s="6">
        <v>528000</v>
      </c>
      <c r="M99" s="6">
        <v>17424000</v>
      </c>
      <c r="N99" s="6">
        <v>0</v>
      </c>
      <c r="O99" s="6">
        <f t="shared" si="4"/>
        <v>26052000</v>
      </c>
      <c r="P99" s="6">
        <f t="shared" si="5"/>
        <v>33945600</v>
      </c>
      <c r="Q99" s="8"/>
    </row>
    <row r="100" spans="1:17" s="33" customFormat="1" ht="35.1" customHeight="1">
      <c r="A100" s="3" t="s">
        <v>28</v>
      </c>
      <c r="B100" s="103" t="s">
        <v>161</v>
      </c>
      <c r="C100" s="3" t="s">
        <v>136</v>
      </c>
      <c r="D100" s="51"/>
      <c r="E100" s="8">
        <v>208.4</v>
      </c>
      <c r="F100" s="3" t="s">
        <v>137</v>
      </c>
      <c r="G100" s="6">
        <v>11003520</v>
      </c>
      <c r="H100" s="6">
        <v>1458800</v>
      </c>
      <c r="I100" s="6">
        <v>0</v>
      </c>
      <c r="J100" s="6">
        <f t="shared" si="3"/>
        <v>12462320</v>
      </c>
      <c r="K100" s="6">
        <v>0</v>
      </c>
      <c r="L100" s="6">
        <v>833600</v>
      </c>
      <c r="M100" s="6">
        <v>27508800</v>
      </c>
      <c r="N100" s="6">
        <v>0</v>
      </c>
      <c r="O100" s="6">
        <f t="shared" si="4"/>
        <v>28342400</v>
      </c>
      <c r="P100" s="6">
        <f t="shared" si="5"/>
        <v>40804720</v>
      </c>
      <c r="Q100" s="8"/>
    </row>
    <row r="101" spans="1:17" s="33" customFormat="1" ht="35.1" customHeight="1">
      <c r="A101" s="3" t="s">
        <v>28</v>
      </c>
      <c r="B101" s="103" t="s">
        <v>161</v>
      </c>
      <c r="C101" s="3" t="s">
        <v>136</v>
      </c>
      <c r="D101" s="51"/>
      <c r="E101" s="8">
        <v>220.9</v>
      </c>
      <c r="F101" s="3" t="s">
        <v>137</v>
      </c>
      <c r="G101" s="6">
        <v>11663520</v>
      </c>
      <c r="H101" s="6">
        <v>1546300</v>
      </c>
      <c r="I101" s="6">
        <v>0</v>
      </c>
      <c r="J101" s="6">
        <f t="shared" si="3"/>
        <v>13209820</v>
      </c>
      <c r="K101" s="6">
        <v>0</v>
      </c>
      <c r="L101" s="6">
        <v>883600</v>
      </c>
      <c r="M101" s="6">
        <v>29158800</v>
      </c>
      <c r="N101" s="6">
        <v>0</v>
      </c>
      <c r="O101" s="6">
        <f t="shared" si="4"/>
        <v>30042400</v>
      </c>
      <c r="P101" s="6">
        <f t="shared" si="5"/>
        <v>43252220</v>
      </c>
      <c r="Q101" s="8"/>
    </row>
    <row r="102" spans="1:17" s="33" customFormat="1" ht="35.1" customHeight="1">
      <c r="A102" s="3" t="s">
        <v>28</v>
      </c>
      <c r="B102" s="103" t="s">
        <v>161</v>
      </c>
      <c r="C102" s="3" t="s">
        <v>136</v>
      </c>
      <c r="D102" s="51"/>
      <c r="E102" s="8">
        <v>199.1</v>
      </c>
      <c r="F102" s="3" t="s">
        <v>142</v>
      </c>
      <c r="G102" s="6">
        <v>10512480</v>
      </c>
      <c r="H102" s="6">
        <v>1991000</v>
      </c>
      <c r="I102" s="6">
        <v>0</v>
      </c>
      <c r="J102" s="6">
        <f t="shared" si="3"/>
        <v>12503480</v>
      </c>
      <c r="K102" s="6">
        <v>0</v>
      </c>
      <c r="L102" s="6">
        <v>796400</v>
      </c>
      <c r="M102" s="6">
        <v>26281200</v>
      </c>
      <c r="N102" s="6">
        <v>0</v>
      </c>
      <c r="O102" s="6">
        <f t="shared" si="4"/>
        <v>27077600</v>
      </c>
      <c r="P102" s="6">
        <f t="shared" si="5"/>
        <v>39581080</v>
      </c>
      <c r="Q102" s="8"/>
    </row>
    <row r="103" spans="1:17" s="99" customFormat="1" ht="35.1" customHeight="1">
      <c r="A103" s="52">
        <v>23</v>
      </c>
      <c r="B103" s="104" t="s">
        <v>162</v>
      </c>
      <c r="C103" s="52" t="s">
        <v>136</v>
      </c>
      <c r="D103" s="54"/>
      <c r="E103" s="43">
        <v>1316.2</v>
      </c>
      <c r="F103" s="52"/>
      <c r="G103" s="1">
        <v>69495360</v>
      </c>
      <c r="H103" s="1">
        <v>9213400</v>
      </c>
      <c r="I103" s="6">
        <v>0</v>
      </c>
      <c r="J103" s="1">
        <f t="shared" si="3"/>
        <v>78708760</v>
      </c>
      <c r="K103" s="1">
        <v>48600000</v>
      </c>
      <c r="L103" s="1">
        <v>5264800</v>
      </c>
      <c r="M103" s="1">
        <v>173738400</v>
      </c>
      <c r="N103" s="1">
        <v>3000000</v>
      </c>
      <c r="O103" s="1">
        <f t="shared" si="4"/>
        <v>230603200</v>
      </c>
      <c r="P103" s="1">
        <f t="shared" si="5"/>
        <v>309311960</v>
      </c>
      <c r="Q103" s="43"/>
    </row>
    <row r="104" spans="1:17" s="33" customFormat="1" ht="35.1" customHeight="1">
      <c r="A104" s="3" t="s">
        <v>28</v>
      </c>
      <c r="B104" s="103" t="s">
        <v>162</v>
      </c>
      <c r="C104" s="3" t="s">
        <v>136</v>
      </c>
      <c r="D104" s="51"/>
      <c r="E104" s="8">
        <v>341.9</v>
      </c>
      <c r="F104" s="3" t="s">
        <v>137</v>
      </c>
      <c r="G104" s="6">
        <v>18052320</v>
      </c>
      <c r="H104" s="6">
        <v>2393300</v>
      </c>
      <c r="I104" s="6">
        <v>0</v>
      </c>
      <c r="J104" s="6">
        <f t="shared" si="3"/>
        <v>20445620</v>
      </c>
      <c r="K104" s="6">
        <v>48600000</v>
      </c>
      <c r="L104" s="6">
        <v>1367600</v>
      </c>
      <c r="M104" s="6">
        <v>45130800</v>
      </c>
      <c r="N104" s="6">
        <v>3000000</v>
      </c>
      <c r="O104" s="6">
        <f t="shared" si="4"/>
        <v>98098400</v>
      </c>
      <c r="P104" s="6">
        <f t="shared" si="5"/>
        <v>118544020</v>
      </c>
      <c r="Q104" s="8"/>
    </row>
    <row r="105" spans="1:17" s="33" customFormat="1" ht="35.1" customHeight="1">
      <c r="A105" s="3" t="s">
        <v>28</v>
      </c>
      <c r="B105" s="103" t="s">
        <v>162</v>
      </c>
      <c r="C105" s="3" t="s">
        <v>136</v>
      </c>
      <c r="D105" s="51"/>
      <c r="E105" s="8">
        <v>244.8</v>
      </c>
      <c r="F105" s="3" t="s">
        <v>137</v>
      </c>
      <c r="G105" s="6">
        <v>12925440</v>
      </c>
      <c r="H105" s="6">
        <v>1713600</v>
      </c>
      <c r="I105" s="6">
        <v>0</v>
      </c>
      <c r="J105" s="6">
        <f t="shared" si="3"/>
        <v>14639040</v>
      </c>
      <c r="K105" s="6">
        <v>0</v>
      </c>
      <c r="L105" s="6">
        <v>979200</v>
      </c>
      <c r="M105" s="6">
        <v>32313600</v>
      </c>
      <c r="N105" s="6">
        <v>0</v>
      </c>
      <c r="O105" s="6">
        <f t="shared" si="4"/>
        <v>33292800</v>
      </c>
      <c r="P105" s="6">
        <f t="shared" si="5"/>
        <v>47931840</v>
      </c>
      <c r="Q105" s="8"/>
    </row>
    <row r="106" spans="1:17" s="99" customFormat="1" ht="35.1" customHeight="1">
      <c r="A106" s="3" t="s">
        <v>28</v>
      </c>
      <c r="B106" s="103" t="s">
        <v>162</v>
      </c>
      <c r="C106" s="3" t="s">
        <v>136</v>
      </c>
      <c r="D106" s="51"/>
      <c r="E106" s="8">
        <v>498.6</v>
      </c>
      <c r="F106" s="3" t="s">
        <v>137</v>
      </c>
      <c r="G106" s="6">
        <v>26326080</v>
      </c>
      <c r="H106" s="6">
        <v>3490200</v>
      </c>
      <c r="I106" s="6">
        <v>0</v>
      </c>
      <c r="J106" s="6">
        <f t="shared" si="3"/>
        <v>29816280</v>
      </c>
      <c r="K106" s="6">
        <v>0</v>
      </c>
      <c r="L106" s="6">
        <v>1994400</v>
      </c>
      <c r="M106" s="6">
        <v>65815200</v>
      </c>
      <c r="N106" s="6">
        <v>0</v>
      </c>
      <c r="O106" s="6">
        <f t="shared" si="4"/>
        <v>67809600</v>
      </c>
      <c r="P106" s="6">
        <f t="shared" si="5"/>
        <v>97625880</v>
      </c>
      <c r="Q106" s="8"/>
    </row>
    <row r="107" spans="1:17" s="33" customFormat="1" ht="35.1" customHeight="1">
      <c r="A107" s="3" t="s">
        <v>28</v>
      </c>
      <c r="B107" s="103" t="s">
        <v>162</v>
      </c>
      <c r="C107" s="3" t="s">
        <v>136</v>
      </c>
      <c r="D107" s="51"/>
      <c r="E107" s="8">
        <v>230.9</v>
      </c>
      <c r="F107" s="3" t="s">
        <v>137</v>
      </c>
      <c r="G107" s="6">
        <v>12191520</v>
      </c>
      <c r="H107" s="6">
        <v>1616300</v>
      </c>
      <c r="I107" s="6">
        <v>0</v>
      </c>
      <c r="J107" s="6">
        <f t="shared" si="3"/>
        <v>13807820</v>
      </c>
      <c r="K107" s="6">
        <v>0</v>
      </c>
      <c r="L107" s="6">
        <v>923600</v>
      </c>
      <c r="M107" s="6">
        <v>30478800</v>
      </c>
      <c r="N107" s="6">
        <v>0</v>
      </c>
      <c r="O107" s="6">
        <f t="shared" si="4"/>
        <v>31402400</v>
      </c>
      <c r="P107" s="6">
        <f t="shared" si="5"/>
        <v>45210220</v>
      </c>
      <c r="Q107" s="8"/>
    </row>
    <row r="108" spans="1:17" s="99" customFormat="1" ht="35.1" customHeight="1">
      <c r="A108" s="52">
        <v>24</v>
      </c>
      <c r="B108" s="104" t="s">
        <v>163</v>
      </c>
      <c r="C108" s="52" t="s">
        <v>136</v>
      </c>
      <c r="D108" s="54"/>
      <c r="E108" s="43">
        <v>670.3</v>
      </c>
      <c r="F108" s="52"/>
      <c r="G108" s="1">
        <v>35391840</v>
      </c>
      <c r="H108" s="1">
        <v>5224000</v>
      </c>
      <c r="I108" s="6">
        <v>0</v>
      </c>
      <c r="J108" s="1">
        <f t="shared" si="3"/>
        <v>40615840</v>
      </c>
      <c r="K108" s="1">
        <v>1350000</v>
      </c>
      <c r="L108" s="1">
        <v>2681200</v>
      </c>
      <c r="M108" s="1">
        <v>88479600</v>
      </c>
      <c r="N108" s="1">
        <v>0</v>
      </c>
      <c r="O108" s="1">
        <f t="shared" si="4"/>
        <v>92510800</v>
      </c>
      <c r="P108" s="1">
        <f t="shared" si="5"/>
        <v>133126640</v>
      </c>
      <c r="Q108" s="43"/>
    </row>
    <row r="109" spans="1:17" s="33" customFormat="1" ht="35.1" customHeight="1">
      <c r="A109" s="3" t="s">
        <v>28</v>
      </c>
      <c r="B109" s="103" t="s">
        <v>163</v>
      </c>
      <c r="C109" s="3" t="s">
        <v>136</v>
      </c>
      <c r="D109" s="51"/>
      <c r="E109" s="8">
        <v>493</v>
      </c>
      <c r="F109" s="3" t="s">
        <v>137</v>
      </c>
      <c r="G109" s="6">
        <v>26030400</v>
      </c>
      <c r="H109" s="6">
        <v>3451000</v>
      </c>
      <c r="I109" s="6">
        <v>0</v>
      </c>
      <c r="J109" s="6">
        <f t="shared" si="3"/>
        <v>29481400</v>
      </c>
      <c r="K109" s="6">
        <v>1350000</v>
      </c>
      <c r="L109" s="6">
        <v>1972000</v>
      </c>
      <c r="M109" s="6">
        <v>65076000</v>
      </c>
      <c r="N109" s="6">
        <v>0</v>
      </c>
      <c r="O109" s="6">
        <f t="shared" si="4"/>
        <v>68398000</v>
      </c>
      <c r="P109" s="6">
        <f t="shared" si="5"/>
        <v>97879400</v>
      </c>
      <c r="Q109" s="8"/>
    </row>
    <row r="110" spans="1:17" s="99" customFormat="1" ht="35.1" customHeight="1">
      <c r="A110" s="3" t="s">
        <v>28</v>
      </c>
      <c r="B110" s="103" t="s">
        <v>163</v>
      </c>
      <c r="C110" s="3" t="s">
        <v>136</v>
      </c>
      <c r="D110" s="51"/>
      <c r="E110" s="8">
        <v>177.3</v>
      </c>
      <c r="F110" s="3" t="s">
        <v>142</v>
      </c>
      <c r="G110" s="6">
        <v>9361440</v>
      </c>
      <c r="H110" s="6">
        <v>1773000</v>
      </c>
      <c r="I110" s="6">
        <v>0</v>
      </c>
      <c r="J110" s="6">
        <f t="shared" si="3"/>
        <v>11134440</v>
      </c>
      <c r="K110" s="6">
        <v>0</v>
      </c>
      <c r="L110" s="6">
        <v>709200</v>
      </c>
      <c r="M110" s="6">
        <v>23403600</v>
      </c>
      <c r="N110" s="6">
        <v>0</v>
      </c>
      <c r="O110" s="6">
        <f t="shared" si="4"/>
        <v>24112800</v>
      </c>
      <c r="P110" s="6">
        <f t="shared" si="5"/>
        <v>35247240</v>
      </c>
      <c r="Q110" s="8"/>
    </row>
    <row r="111" spans="1:17" s="99" customFormat="1" ht="35.1" customHeight="1">
      <c r="A111" s="52">
        <v>25</v>
      </c>
      <c r="B111" s="104" t="s">
        <v>164</v>
      </c>
      <c r="C111" s="52" t="s">
        <v>136</v>
      </c>
      <c r="D111" s="54"/>
      <c r="E111" s="43">
        <v>1255.4000000000001</v>
      </c>
      <c r="F111" s="52"/>
      <c r="G111" s="1">
        <v>66285120</v>
      </c>
      <c r="H111" s="1">
        <v>9498200</v>
      </c>
      <c r="I111" s="6">
        <v>0</v>
      </c>
      <c r="J111" s="1">
        <f t="shared" si="3"/>
        <v>75783320</v>
      </c>
      <c r="K111" s="1">
        <v>10800000</v>
      </c>
      <c r="L111" s="1">
        <v>5021600</v>
      </c>
      <c r="M111" s="1">
        <v>165712800</v>
      </c>
      <c r="N111" s="1">
        <v>0</v>
      </c>
      <c r="O111" s="1">
        <f t="shared" si="4"/>
        <v>181534400</v>
      </c>
      <c r="P111" s="1">
        <f t="shared" si="5"/>
        <v>257317720</v>
      </c>
      <c r="Q111" s="43"/>
    </row>
    <row r="112" spans="1:17" s="33" customFormat="1" ht="35.1" customHeight="1">
      <c r="A112" s="3" t="s">
        <v>28</v>
      </c>
      <c r="B112" s="103" t="s">
        <v>164</v>
      </c>
      <c r="C112" s="3" t="s">
        <v>136</v>
      </c>
      <c r="D112" s="51"/>
      <c r="E112" s="8">
        <v>235.5</v>
      </c>
      <c r="F112" s="3" t="s">
        <v>137</v>
      </c>
      <c r="G112" s="6">
        <v>12434400</v>
      </c>
      <c r="H112" s="6">
        <v>1648500</v>
      </c>
      <c r="I112" s="6">
        <v>0</v>
      </c>
      <c r="J112" s="6">
        <f t="shared" si="3"/>
        <v>14082900</v>
      </c>
      <c r="K112" s="6">
        <v>10800000</v>
      </c>
      <c r="L112" s="6">
        <v>942000</v>
      </c>
      <c r="M112" s="6">
        <v>31086000</v>
      </c>
      <c r="N112" s="6">
        <v>0</v>
      </c>
      <c r="O112" s="6">
        <f t="shared" si="4"/>
        <v>42828000</v>
      </c>
      <c r="P112" s="6">
        <f t="shared" si="5"/>
        <v>56910900</v>
      </c>
      <c r="Q112" s="8"/>
    </row>
    <row r="113" spans="1:17" s="33" customFormat="1" ht="35.1" customHeight="1">
      <c r="A113" s="3" t="s">
        <v>28</v>
      </c>
      <c r="B113" s="103" t="s">
        <v>164</v>
      </c>
      <c r="C113" s="3" t="s">
        <v>136</v>
      </c>
      <c r="D113" s="51"/>
      <c r="E113" s="8">
        <v>783.1</v>
      </c>
      <c r="F113" s="3" t="s">
        <v>137</v>
      </c>
      <c r="G113" s="6">
        <v>41347680</v>
      </c>
      <c r="H113" s="6">
        <v>5481700</v>
      </c>
      <c r="I113" s="6">
        <v>0</v>
      </c>
      <c r="J113" s="6">
        <f t="shared" si="3"/>
        <v>46829380</v>
      </c>
      <c r="K113" s="6">
        <v>0</v>
      </c>
      <c r="L113" s="6">
        <v>3132400</v>
      </c>
      <c r="M113" s="6">
        <v>103369200</v>
      </c>
      <c r="N113" s="6">
        <v>0</v>
      </c>
      <c r="O113" s="6">
        <f t="shared" si="4"/>
        <v>106501600</v>
      </c>
      <c r="P113" s="6">
        <f t="shared" si="5"/>
        <v>153330980</v>
      </c>
      <c r="Q113" s="8"/>
    </row>
    <row r="114" spans="1:17" s="33" customFormat="1" ht="35.1" customHeight="1">
      <c r="A114" s="3" t="s">
        <v>28</v>
      </c>
      <c r="B114" s="103" t="s">
        <v>164</v>
      </c>
      <c r="C114" s="3" t="s">
        <v>136</v>
      </c>
      <c r="D114" s="51"/>
      <c r="E114" s="8">
        <v>236.8</v>
      </c>
      <c r="F114" s="3" t="s">
        <v>142</v>
      </c>
      <c r="G114" s="6">
        <v>12503040</v>
      </c>
      <c r="H114" s="6">
        <v>2368000</v>
      </c>
      <c r="I114" s="6">
        <v>0</v>
      </c>
      <c r="J114" s="6">
        <f t="shared" si="3"/>
        <v>14871040</v>
      </c>
      <c r="K114" s="6">
        <v>0</v>
      </c>
      <c r="L114" s="6">
        <v>947200</v>
      </c>
      <c r="M114" s="6">
        <v>31257600</v>
      </c>
      <c r="N114" s="6">
        <v>0</v>
      </c>
      <c r="O114" s="6">
        <f t="shared" si="4"/>
        <v>32204800</v>
      </c>
      <c r="P114" s="6">
        <f t="shared" si="5"/>
        <v>47075840</v>
      </c>
      <c r="Q114" s="8"/>
    </row>
    <row r="115" spans="1:17" s="99" customFormat="1" ht="35.1" customHeight="1">
      <c r="A115" s="52">
        <v>26</v>
      </c>
      <c r="B115" s="104" t="s">
        <v>165</v>
      </c>
      <c r="C115" s="52" t="s">
        <v>136</v>
      </c>
      <c r="D115" s="54"/>
      <c r="E115" s="43">
        <v>2631.9</v>
      </c>
      <c r="F115" s="52"/>
      <c r="G115" s="1">
        <v>138964320</v>
      </c>
      <c r="H115" s="1">
        <v>21737100</v>
      </c>
      <c r="I115" s="6">
        <v>0</v>
      </c>
      <c r="J115" s="1">
        <f t="shared" si="3"/>
        <v>160701420</v>
      </c>
      <c r="K115" s="1">
        <v>8100000</v>
      </c>
      <c r="L115" s="1">
        <v>10527600</v>
      </c>
      <c r="M115" s="1">
        <v>347410800</v>
      </c>
      <c r="N115" s="1">
        <v>3000000</v>
      </c>
      <c r="O115" s="1">
        <f t="shared" si="4"/>
        <v>369038400</v>
      </c>
      <c r="P115" s="1">
        <f t="shared" si="5"/>
        <v>529739820</v>
      </c>
      <c r="Q115" s="43"/>
    </row>
    <row r="116" spans="1:17" s="33" customFormat="1" ht="35.1" customHeight="1">
      <c r="A116" s="3" t="s">
        <v>28</v>
      </c>
      <c r="B116" s="103" t="s">
        <v>165</v>
      </c>
      <c r="C116" s="3" t="s">
        <v>136</v>
      </c>
      <c r="D116" s="51"/>
      <c r="E116" s="8">
        <v>247.8</v>
      </c>
      <c r="F116" s="3" t="s">
        <v>142</v>
      </c>
      <c r="G116" s="6">
        <v>13083840</v>
      </c>
      <c r="H116" s="6">
        <v>2478000</v>
      </c>
      <c r="I116" s="6">
        <v>0</v>
      </c>
      <c r="J116" s="6">
        <f t="shared" si="3"/>
        <v>15561840</v>
      </c>
      <c r="K116" s="6">
        <v>8100000</v>
      </c>
      <c r="L116" s="6">
        <v>991200</v>
      </c>
      <c r="M116" s="6">
        <v>32709600</v>
      </c>
      <c r="N116" s="6">
        <v>3000000</v>
      </c>
      <c r="O116" s="6">
        <f t="shared" si="4"/>
        <v>44800800</v>
      </c>
      <c r="P116" s="6">
        <f t="shared" si="5"/>
        <v>60362640</v>
      </c>
      <c r="Q116" s="8"/>
    </row>
    <row r="117" spans="1:17" s="33" customFormat="1" ht="35.1" customHeight="1">
      <c r="A117" s="3" t="s">
        <v>28</v>
      </c>
      <c r="B117" s="103" t="s">
        <v>165</v>
      </c>
      <c r="C117" s="3" t="s">
        <v>136</v>
      </c>
      <c r="D117" s="51"/>
      <c r="E117" s="8">
        <v>78.7</v>
      </c>
      <c r="F117" s="3" t="s">
        <v>142</v>
      </c>
      <c r="G117" s="6">
        <v>4155360</v>
      </c>
      <c r="H117" s="6">
        <v>787000</v>
      </c>
      <c r="I117" s="6">
        <v>0</v>
      </c>
      <c r="J117" s="6">
        <f t="shared" si="3"/>
        <v>4942360</v>
      </c>
      <c r="K117" s="6">
        <v>0</v>
      </c>
      <c r="L117" s="6">
        <v>314800</v>
      </c>
      <c r="M117" s="6">
        <v>10388400</v>
      </c>
      <c r="N117" s="6">
        <v>0</v>
      </c>
      <c r="O117" s="6">
        <f t="shared" si="4"/>
        <v>10703200</v>
      </c>
      <c r="P117" s="6">
        <f t="shared" si="5"/>
        <v>15645560</v>
      </c>
      <c r="Q117" s="8"/>
    </row>
    <row r="118" spans="1:17" s="33" customFormat="1" ht="35.1" customHeight="1">
      <c r="A118" s="3" t="s">
        <v>28</v>
      </c>
      <c r="B118" s="103" t="s">
        <v>165</v>
      </c>
      <c r="C118" s="3" t="s">
        <v>136</v>
      </c>
      <c r="D118" s="51"/>
      <c r="E118" s="8">
        <v>778.1</v>
      </c>
      <c r="F118" s="3" t="s">
        <v>142</v>
      </c>
      <c r="G118" s="6">
        <v>41083680</v>
      </c>
      <c r="H118" s="6">
        <v>7781000</v>
      </c>
      <c r="I118" s="6">
        <v>0</v>
      </c>
      <c r="J118" s="6">
        <f t="shared" si="3"/>
        <v>48864680</v>
      </c>
      <c r="K118" s="6">
        <v>0</v>
      </c>
      <c r="L118" s="6">
        <v>3112400</v>
      </c>
      <c r="M118" s="6">
        <v>102709200</v>
      </c>
      <c r="N118" s="6">
        <v>0</v>
      </c>
      <c r="O118" s="6">
        <f t="shared" si="4"/>
        <v>105821600</v>
      </c>
      <c r="P118" s="6">
        <f t="shared" si="5"/>
        <v>154686280</v>
      </c>
      <c r="Q118" s="8"/>
    </row>
    <row r="119" spans="1:17" s="99" customFormat="1" ht="35.1" customHeight="1">
      <c r="A119" s="3" t="s">
        <v>28</v>
      </c>
      <c r="B119" s="103" t="s">
        <v>165</v>
      </c>
      <c r="C119" s="3" t="s">
        <v>136</v>
      </c>
      <c r="D119" s="51"/>
      <c r="E119" s="8">
        <v>334.8</v>
      </c>
      <c r="F119" s="3" t="s">
        <v>137</v>
      </c>
      <c r="G119" s="6">
        <v>17677440</v>
      </c>
      <c r="H119" s="6">
        <v>2343600</v>
      </c>
      <c r="I119" s="6">
        <v>0</v>
      </c>
      <c r="J119" s="6">
        <f t="shared" si="3"/>
        <v>20021040</v>
      </c>
      <c r="K119" s="6">
        <v>0</v>
      </c>
      <c r="L119" s="6">
        <v>1339200</v>
      </c>
      <c r="M119" s="6">
        <v>44193600</v>
      </c>
      <c r="N119" s="6">
        <v>0</v>
      </c>
      <c r="O119" s="6">
        <f t="shared" si="4"/>
        <v>45532800</v>
      </c>
      <c r="P119" s="6">
        <f t="shared" si="5"/>
        <v>65553840</v>
      </c>
      <c r="Q119" s="8"/>
    </row>
    <row r="120" spans="1:17" s="33" customFormat="1" ht="35.1" customHeight="1">
      <c r="A120" s="3" t="s">
        <v>28</v>
      </c>
      <c r="B120" s="103" t="s">
        <v>165</v>
      </c>
      <c r="C120" s="3" t="s">
        <v>136</v>
      </c>
      <c r="D120" s="51"/>
      <c r="E120" s="8">
        <v>175.2</v>
      </c>
      <c r="F120" s="3" t="s">
        <v>137</v>
      </c>
      <c r="G120" s="6">
        <v>9250560</v>
      </c>
      <c r="H120" s="6">
        <v>1226400</v>
      </c>
      <c r="I120" s="6">
        <v>0</v>
      </c>
      <c r="J120" s="6">
        <f t="shared" si="3"/>
        <v>10476960</v>
      </c>
      <c r="K120" s="6">
        <v>0</v>
      </c>
      <c r="L120" s="6">
        <v>700800</v>
      </c>
      <c r="M120" s="6">
        <v>23126400</v>
      </c>
      <c r="N120" s="6">
        <v>0</v>
      </c>
      <c r="O120" s="6">
        <f t="shared" si="4"/>
        <v>23827200</v>
      </c>
      <c r="P120" s="6">
        <f t="shared" si="5"/>
        <v>34304160</v>
      </c>
      <c r="Q120" s="8"/>
    </row>
    <row r="121" spans="1:17" s="33" customFormat="1" ht="35.1" customHeight="1">
      <c r="A121" s="3" t="s">
        <v>28</v>
      </c>
      <c r="B121" s="103" t="s">
        <v>165</v>
      </c>
      <c r="C121" s="3" t="s">
        <v>136</v>
      </c>
      <c r="D121" s="51"/>
      <c r="E121" s="8">
        <v>198.4</v>
      </c>
      <c r="F121" s="3" t="s">
        <v>137</v>
      </c>
      <c r="G121" s="6">
        <v>10475520</v>
      </c>
      <c r="H121" s="6">
        <v>1388800</v>
      </c>
      <c r="I121" s="6">
        <v>0</v>
      </c>
      <c r="J121" s="6">
        <f t="shared" si="3"/>
        <v>11864320</v>
      </c>
      <c r="K121" s="6">
        <v>0</v>
      </c>
      <c r="L121" s="6">
        <v>793600</v>
      </c>
      <c r="M121" s="6">
        <v>26188800</v>
      </c>
      <c r="N121" s="6">
        <v>0</v>
      </c>
      <c r="O121" s="6">
        <f t="shared" si="4"/>
        <v>26982400</v>
      </c>
      <c r="P121" s="6">
        <f t="shared" si="5"/>
        <v>38846720</v>
      </c>
      <c r="Q121" s="8"/>
    </row>
    <row r="122" spans="1:17" s="99" customFormat="1" ht="35.1" customHeight="1">
      <c r="A122" s="3" t="s">
        <v>28</v>
      </c>
      <c r="B122" s="103" t="s">
        <v>165</v>
      </c>
      <c r="C122" s="3" t="s">
        <v>136</v>
      </c>
      <c r="D122" s="51"/>
      <c r="E122" s="8">
        <v>611.5</v>
      </c>
      <c r="F122" s="3" t="s">
        <v>137</v>
      </c>
      <c r="G122" s="6">
        <v>32287200</v>
      </c>
      <c r="H122" s="6">
        <v>4280500</v>
      </c>
      <c r="I122" s="6">
        <v>0</v>
      </c>
      <c r="J122" s="6">
        <f t="shared" si="3"/>
        <v>36567700</v>
      </c>
      <c r="K122" s="6">
        <v>0</v>
      </c>
      <c r="L122" s="6">
        <v>2446000</v>
      </c>
      <c r="M122" s="6">
        <v>80718000</v>
      </c>
      <c r="N122" s="6">
        <v>0</v>
      </c>
      <c r="O122" s="6">
        <f t="shared" si="4"/>
        <v>83164000</v>
      </c>
      <c r="P122" s="6">
        <f t="shared" si="5"/>
        <v>119731700</v>
      </c>
      <c r="Q122" s="8"/>
    </row>
    <row r="123" spans="1:17" s="33" customFormat="1" ht="35.1" customHeight="1">
      <c r="A123" s="3" t="s">
        <v>28</v>
      </c>
      <c r="B123" s="103" t="s">
        <v>165</v>
      </c>
      <c r="C123" s="3" t="s">
        <v>136</v>
      </c>
      <c r="D123" s="51"/>
      <c r="E123" s="8">
        <v>207.4</v>
      </c>
      <c r="F123" s="3" t="s">
        <v>139</v>
      </c>
      <c r="G123" s="6">
        <v>10950720</v>
      </c>
      <c r="H123" s="6">
        <v>1451800</v>
      </c>
      <c r="I123" s="6">
        <v>0</v>
      </c>
      <c r="J123" s="6">
        <f t="shared" si="3"/>
        <v>12402520</v>
      </c>
      <c r="K123" s="6">
        <v>0</v>
      </c>
      <c r="L123" s="6">
        <v>829600</v>
      </c>
      <c r="M123" s="6">
        <v>27376800</v>
      </c>
      <c r="N123" s="6">
        <v>0</v>
      </c>
      <c r="O123" s="6">
        <f t="shared" si="4"/>
        <v>28206400</v>
      </c>
      <c r="P123" s="6">
        <f t="shared" si="5"/>
        <v>40608920</v>
      </c>
      <c r="Q123" s="8"/>
    </row>
    <row r="124" spans="1:17" s="99" customFormat="1" ht="35.1" customHeight="1">
      <c r="A124" s="52">
        <v>27</v>
      </c>
      <c r="B124" s="104" t="s">
        <v>166</v>
      </c>
      <c r="C124" s="52" t="s">
        <v>136</v>
      </c>
      <c r="D124" s="54"/>
      <c r="E124" s="43">
        <v>591.6</v>
      </c>
      <c r="F124" s="52"/>
      <c r="G124" s="1">
        <v>31236480</v>
      </c>
      <c r="H124" s="1">
        <v>4581300</v>
      </c>
      <c r="I124" s="6">
        <v>0</v>
      </c>
      <c r="J124" s="1">
        <f t="shared" si="3"/>
        <v>35817780</v>
      </c>
      <c r="K124" s="1">
        <v>2700000</v>
      </c>
      <c r="L124" s="1">
        <v>2366400</v>
      </c>
      <c r="M124" s="1">
        <v>78091200</v>
      </c>
      <c r="N124" s="1">
        <v>0</v>
      </c>
      <c r="O124" s="1">
        <f t="shared" si="4"/>
        <v>83157600</v>
      </c>
      <c r="P124" s="1">
        <f t="shared" si="5"/>
        <v>118975380</v>
      </c>
      <c r="Q124" s="43"/>
    </row>
    <row r="125" spans="1:17" s="33" customFormat="1" ht="35.1" customHeight="1">
      <c r="A125" s="3" t="s">
        <v>28</v>
      </c>
      <c r="B125" s="103" t="s">
        <v>166</v>
      </c>
      <c r="C125" s="3" t="s">
        <v>136</v>
      </c>
      <c r="D125" s="51"/>
      <c r="E125" s="8">
        <v>444.9</v>
      </c>
      <c r="F125" s="3" t="s">
        <v>137</v>
      </c>
      <c r="G125" s="6">
        <v>23490720</v>
      </c>
      <c r="H125" s="6">
        <v>3114300</v>
      </c>
      <c r="I125" s="6">
        <v>0</v>
      </c>
      <c r="J125" s="6">
        <f t="shared" si="3"/>
        <v>26605020</v>
      </c>
      <c r="K125" s="6">
        <v>2700000</v>
      </c>
      <c r="L125" s="6">
        <v>1779600</v>
      </c>
      <c r="M125" s="6">
        <v>58726800</v>
      </c>
      <c r="N125" s="6">
        <v>0</v>
      </c>
      <c r="O125" s="6">
        <f t="shared" si="4"/>
        <v>63206400</v>
      </c>
      <c r="P125" s="6">
        <f t="shared" si="5"/>
        <v>89811420</v>
      </c>
      <c r="Q125" s="8"/>
    </row>
    <row r="126" spans="1:17" s="33" customFormat="1" ht="35.1" customHeight="1">
      <c r="A126" s="3" t="s">
        <v>28</v>
      </c>
      <c r="B126" s="103" t="s">
        <v>166</v>
      </c>
      <c r="C126" s="3" t="s">
        <v>136</v>
      </c>
      <c r="D126" s="51"/>
      <c r="E126" s="8">
        <v>146.69999999999999</v>
      </c>
      <c r="F126" s="3" t="s">
        <v>142</v>
      </c>
      <c r="G126" s="6">
        <v>7745760</v>
      </c>
      <c r="H126" s="6">
        <v>1467000</v>
      </c>
      <c r="I126" s="6">
        <v>0</v>
      </c>
      <c r="J126" s="6">
        <f t="shared" si="3"/>
        <v>9212760</v>
      </c>
      <c r="K126" s="6">
        <v>0</v>
      </c>
      <c r="L126" s="6">
        <v>586800</v>
      </c>
      <c r="M126" s="6">
        <v>19364400</v>
      </c>
      <c r="N126" s="6">
        <v>0</v>
      </c>
      <c r="O126" s="6">
        <f t="shared" si="4"/>
        <v>19951200</v>
      </c>
      <c r="P126" s="6">
        <f t="shared" si="5"/>
        <v>29163960</v>
      </c>
      <c r="Q126" s="8"/>
    </row>
    <row r="127" spans="1:17" s="99" customFormat="1" ht="35.1" customHeight="1">
      <c r="A127" s="52">
        <v>28</v>
      </c>
      <c r="B127" s="104" t="s">
        <v>167</v>
      </c>
      <c r="C127" s="52" t="s">
        <v>136</v>
      </c>
      <c r="D127" s="54"/>
      <c r="E127" s="43">
        <v>1238.3</v>
      </c>
      <c r="F127" s="52"/>
      <c r="G127" s="1">
        <v>65382240</v>
      </c>
      <c r="H127" s="1">
        <v>8668100</v>
      </c>
      <c r="I127" s="6">
        <v>0</v>
      </c>
      <c r="J127" s="1">
        <f t="shared" si="3"/>
        <v>74050340</v>
      </c>
      <c r="K127" s="1">
        <v>2700000</v>
      </c>
      <c r="L127" s="1">
        <v>4953200</v>
      </c>
      <c r="M127" s="1">
        <v>163455600</v>
      </c>
      <c r="N127" s="1">
        <v>3000000</v>
      </c>
      <c r="O127" s="1">
        <f t="shared" si="4"/>
        <v>174108800</v>
      </c>
      <c r="P127" s="1">
        <f t="shared" si="5"/>
        <v>248159140</v>
      </c>
      <c r="Q127" s="43"/>
    </row>
    <row r="128" spans="1:17" s="33" customFormat="1" ht="35.1" customHeight="1">
      <c r="A128" s="3" t="s">
        <v>28</v>
      </c>
      <c r="B128" s="103" t="s">
        <v>167</v>
      </c>
      <c r="C128" s="3" t="s">
        <v>136</v>
      </c>
      <c r="D128" s="51"/>
      <c r="E128" s="8">
        <v>373.7</v>
      </c>
      <c r="F128" s="3" t="s">
        <v>137</v>
      </c>
      <c r="G128" s="6">
        <v>19731360</v>
      </c>
      <c r="H128" s="6">
        <v>2615900</v>
      </c>
      <c r="I128" s="6">
        <v>0</v>
      </c>
      <c r="J128" s="6">
        <f t="shared" si="3"/>
        <v>22347260</v>
      </c>
      <c r="K128" s="6">
        <v>2700000</v>
      </c>
      <c r="L128" s="6">
        <v>1494800</v>
      </c>
      <c r="M128" s="6">
        <v>49328400</v>
      </c>
      <c r="N128" s="6">
        <v>3000000</v>
      </c>
      <c r="O128" s="6">
        <f t="shared" si="4"/>
        <v>56523200</v>
      </c>
      <c r="P128" s="6">
        <f t="shared" si="5"/>
        <v>78870460</v>
      </c>
      <c r="Q128" s="8"/>
    </row>
    <row r="129" spans="1:17" s="33" customFormat="1" ht="35.1" customHeight="1">
      <c r="A129" s="3" t="s">
        <v>28</v>
      </c>
      <c r="B129" s="103" t="s">
        <v>167</v>
      </c>
      <c r="C129" s="3" t="s">
        <v>136</v>
      </c>
      <c r="D129" s="51"/>
      <c r="E129" s="8">
        <v>438.2</v>
      </c>
      <c r="F129" s="3" t="s">
        <v>139</v>
      </c>
      <c r="G129" s="6">
        <v>23136960</v>
      </c>
      <c r="H129" s="6">
        <v>3067400</v>
      </c>
      <c r="I129" s="6">
        <v>0</v>
      </c>
      <c r="J129" s="6">
        <f t="shared" si="3"/>
        <v>26204360</v>
      </c>
      <c r="K129" s="6">
        <v>0</v>
      </c>
      <c r="L129" s="6">
        <v>1752800</v>
      </c>
      <c r="M129" s="6">
        <v>57842400</v>
      </c>
      <c r="N129" s="6">
        <v>0</v>
      </c>
      <c r="O129" s="6">
        <f t="shared" si="4"/>
        <v>59595200</v>
      </c>
      <c r="P129" s="6">
        <f t="shared" si="5"/>
        <v>85799560</v>
      </c>
      <c r="Q129" s="8"/>
    </row>
    <row r="130" spans="1:17" s="33" customFormat="1" ht="35.1" customHeight="1">
      <c r="A130" s="3" t="s">
        <v>28</v>
      </c>
      <c r="B130" s="103" t="s">
        <v>167</v>
      </c>
      <c r="C130" s="3" t="s">
        <v>136</v>
      </c>
      <c r="D130" s="51"/>
      <c r="E130" s="8">
        <v>426.4</v>
      </c>
      <c r="F130" s="3" t="s">
        <v>137</v>
      </c>
      <c r="G130" s="6">
        <v>22513920</v>
      </c>
      <c r="H130" s="6">
        <v>2984800</v>
      </c>
      <c r="I130" s="6">
        <v>0</v>
      </c>
      <c r="J130" s="6">
        <f t="shared" si="3"/>
        <v>25498720</v>
      </c>
      <c r="K130" s="6">
        <v>0</v>
      </c>
      <c r="L130" s="6">
        <v>1705600</v>
      </c>
      <c r="M130" s="6">
        <v>56284800</v>
      </c>
      <c r="N130" s="6">
        <v>0</v>
      </c>
      <c r="O130" s="6">
        <f t="shared" si="4"/>
        <v>57990400</v>
      </c>
      <c r="P130" s="6">
        <f t="shared" si="5"/>
        <v>83489120</v>
      </c>
      <c r="Q130" s="8"/>
    </row>
    <row r="131" spans="1:17" s="99" customFormat="1" ht="35.1" customHeight="1">
      <c r="A131" s="52">
        <v>29</v>
      </c>
      <c r="B131" s="104" t="s">
        <v>168</v>
      </c>
      <c r="C131" s="52" t="s">
        <v>136</v>
      </c>
      <c r="D131" s="54"/>
      <c r="E131" s="43">
        <v>458.7</v>
      </c>
      <c r="F131" s="52"/>
      <c r="G131" s="1">
        <v>24219360</v>
      </c>
      <c r="H131" s="1">
        <v>3678600</v>
      </c>
      <c r="I131" s="6">
        <v>0</v>
      </c>
      <c r="J131" s="1">
        <f t="shared" si="3"/>
        <v>27897960</v>
      </c>
      <c r="K131" s="1">
        <v>4050000</v>
      </c>
      <c r="L131" s="1">
        <v>1834800</v>
      </c>
      <c r="M131" s="1">
        <v>60548400</v>
      </c>
      <c r="N131" s="1">
        <v>0</v>
      </c>
      <c r="O131" s="1">
        <f t="shared" si="4"/>
        <v>66433200</v>
      </c>
      <c r="P131" s="1">
        <f t="shared" si="5"/>
        <v>94331160</v>
      </c>
      <c r="Q131" s="43"/>
    </row>
    <row r="132" spans="1:17" s="33" customFormat="1" ht="35.1" customHeight="1">
      <c r="A132" s="3" t="s">
        <v>28</v>
      </c>
      <c r="B132" s="103" t="s">
        <v>168</v>
      </c>
      <c r="C132" s="3" t="s">
        <v>136</v>
      </c>
      <c r="D132" s="51"/>
      <c r="E132" s="8">
        <v>155.9</v>
      </c>
      <c r="F132" s="3" t="s">
        <v>142</v>
      </c>
      <c r="G132" s="6">
        <v>8231520</v>
      </c>
      <c r="H132" s="6">
        <v>1559000</v>
      </c>
      <c r="I132" s="6">
        <v>0</v>
      </c>
      <c r="J132" s="6">
        <f t="shared" si="3"/>
        <v>9790520</v>
      </c>
      <c r="K132" s="6">
        <v>4050000</v>
      </c>
      <c r="L132" s="6">
        <v>623600</v>
      </c>
      <c r="M132" s="6">
        <v>20578800</v>
      </c>
      <c r="N132" s="6">
        <v>0</v>
      </c>
      <c r="O132" s="6">
        <f t="shared" si="4"/>
        <v>25252400</v>
      </c>
      <c r="P132" s="6">
        <f t="shared" si="5"/>
        <v>35042920</v>
      </c>
      <c r="Q132" s="8"/>
    </row>
    <row r="133" spans="1:17" s="33" customFormat="1" ht="35.1" customHeight="1">
      <c r="A133" s="3" t="s">
        <v>28</v>
      </c>
      <c r="B133" s="103" t="s">
        <v>168</v>
      </c>
      <c r="C133" s="3" t="s">
        <v>136</v>
      </c>
      <c r="D133" s="51"/>
      <c r="E133" s="8">
        <v>302.8</v>
      </c>
      <c r="F133" s="3" t="s">
        <v>137</v>
      </c>
      <c r="G133" s="6">
        <v>15987840</v>
      </c>
      <c r="H133" s="6">
        <v>2119600</v>
      </c>
      <c r="I133" s="6">
        <v>0</v>
      </c>
      <c r="J133" s="6">
        <f t="shared" si="3"/>
        <v>18107440</v>
      </c>
      <c r="K133" s="6">
        <v>0</v>
      </c>
      <c r="L133" s="6">
        <v>1211200</v>
      </c>
      <c r="M133" s="6">
        <v>39969600</v>
      </c>
      <c r="N133" s="6">
        <v>0</v>
      </c>
      <c r="O133" s="6">
        <f t="shared" si="4"/>
        <v>41180800</v>
      </c>
      <c r="P133" s="6">
        <f t="shared" si="5"/>
        <v>59288240</v>
      </c>
      <c r="Q133" s="8"/>
    </row>
    <row r="134" spans="1:17" s="99" customFormat="1" ht="35.1" customHeight="1">
      <c r="A134" s="52">
        <v>30</v>
      </c>
      <c r="B134" s="104" t="s">
        <v>169</v>
      </c>
      <c r="C134" s="52" t="s">
        <v>136</v>
      </c>
      <c r="D134" s="54"/>
      <c r="E134" s="43">
        <v>2351.8000000000002</v>
      </c>
      <c r="F134" s="52"/>
      <c r="G134" s="1">
        <v>124175040</v>
      </c>
      <c r="H134" s="1">
        <v>17308000</v>
      </c>
      <c r="I134" s="6">
        <v>0</v>
      </c>
      <c r="J134" s="1">
        <f t="shared" si="3"/>
        <v>141483040</v>
      </c>
      <c r="K134" s="1">
        <v>2700000</v>
      </c>
      <c r="L134" s="1">
        <v>9407200</v>
      </c>
      <c r="M134" s="1">
        <v>310437600</v>
      </c>
      <c r="N134" s="1">
        <v>3000000</v>
      </c>
      <c r="O134" s="1">
        <f t="shared" si="4"/>
        <v>325544800</v>
      </c>
      <c r="P134" s="1">
        <f t="shared" si="5"/>
        <v>467027840</v>
      </c>
      <c r="Q134" s="43"/>
    </row>
    <row r="135" spans="1:17" s="99" customFormat="1" ht="35.1" customHeight="1">
      <c r="A135" s="3" t="s">
        <v>28</v>
      </c>
      <c r="B135" s="103" t="s">
        <v>169</v>
      </c>
      <c r="C135" s="3" t="s">
        <v>136</v>
      </c>
      <c r="D135" s="51"/>
      <c r="E135" s="8">
        <v>281.8</v>
      </c>
      <c r="F135" s="3" t="s">
        <v>142</v>
      </c>
      <c r="G135" s="6">
        <v>14879040</v>
      </c>
      <c r="H135" s="6">
        <v>2818000</v>
      </c>
      <c r="I135" s="6">
        <v>0</v>
      </c>
      <c r="J135" s="6">
        <f t="shared" si="3"/>
        <v>17697040</v>
      </c>
      <c r="K135" s="6">
        <v>2700000</v>
      </c>
      <c r="L135" s="6">
        <v>1127200</v>
      </c>
      <c r="M135" s="6">
        <v>37197600</v>
      </c>
      <c r="N135" s="6">
        <v>3000000</v>
      </c>
      <c r="O135" s="6">
        <f t="shared" si="4"/>
        <v>44024800</v>
      </c>
      <c r="P135" s="6">
        <f t="shared" si="5"/>
        <v>61721840</v>
      </c>
      <c r="Q135" s="8"/>
    </row>
    <row r="136" spans="1:17" s="33" customFormat="1" ht="35.1" customHeight="1">
      <c r="A136" s="3" t="s">
        <v>28</v>
      </c>
      <c r="B136" s="103" t="s">
        <v>169</v>
      </c>
      <c r="C136" s="3" t="s">
        <v>136</v>
      </c>
      <c r="D136" s="51"/>
      <c r="E136" s="8">
        <v>404.5</v>
      </c>
      <c r="F136" s="3" t="s">
        <v>137</v>
      </c>
      <c r="G136" s="6">
        <v>21357600</v>
      </c>
      <c r="H136" s="6">
        <v>2831500</v>
      </c>
      <c r="I136" s="6">
        <v>0</v>
      </c>
      <c r="J136" s="6">
        <f t="shared" si="3"/>
        <v>24189100</v>
      </c>
      <c r="K136" s="6">
        <v>0</v>
      </c>
      <c r="L136" s="6">
        <v>1618000</v>
      </c>
      <c r="M136" s="6">
        <v>53394000</v>
      </c>
      <c r="N136" s="6">
        <v>0</v>
      </c>
      <c r="O136" s="6">
        <f t="shared" si="4"/>
        <v>55012000</v>
      </c>
      <c r="P136" s="6">
        <f t="shared" si="5"/>
        <v>79201100</v>
      </c>
      <c r="Q136" s="8"/>
    </row>
    <row r="137" spans="1:17" s="99" customFormat="1" ht="35.1" customHeight="1">
      <c r="A137" s="3" t="s">
        <v>28</v>
      </c>
      <c r="B137" s="103" t="s">
        <v>169</v>
      </c>
      <c r="C137" s="3" t="s">
        <v>136</v>
      </c>
      <c r="D137" s="51"/>
      <c r="E137" s="8">
        <v>210.7</v>
      </c>
      <c r="F137" s="3" t="s">
        <v>137</v>
      </c>
      <c r="G137" s="6">
        <v>11124960</v>
      </c>
      <c r="H137" s="6">
        <v>1474900</v>
      </c>
      <c r="I137" s="6">
        <v>0</v>
      </c>
      <c r="J137" s="6">
        <f t="shared" si="3"/>
        <v>12599860</v>
      </c>
      <c r="K137" s="6">
        <v>0</v>
      </c>
      <c r="L137" s="6">
        <v>842800</v>
      </c>
      <c r="M137" s="6">
        <v>27812400</v>
      </c>
      <c r="N137" s="6">
        <v>0</v>
      </c>
      <c r="O137" s="6">
        <f t="shared" si="4"/>
        <v>28655200</v>
      </c>
      <c r="P137" s="6">
        <f t="shared" si="5"/>
        <v>41255060</v>
      </c>
      <c r="Q137" s="8"/>
    </row>
    <row r="138" spans="1:17" s="33" customFormat="1" ht="35.1" customHeight="1">
      <c r="A138" s="3" t="s">
        <v>28</v>
      </c>
      <c r="B138" s="103" t="s">
        <v>169</v>
      </c>
      <c r="C138" s="3" t="s">
        <v>136</v>
      </c>
      <c r="D138" s="51"/>
      <c r="E138" s="8">
        <v>571</v>
      </c>
      <c r="F138" s="3" t="s">
        <v>137</v>
      </c>
      <c r="G138" s="6">
        <v>30148800</v>
      </c>
      <c r="H138" s="6">
        <v>3997000</v>
      </c>
      <c r="I138" s="6">
        <v>0</v>
      </c>
      <c r="J138" s="6">
        <f t="shared" si="3"/>
        <v>34145800</v>
      </c>
      <c r="K138" s="6">
        <v>0</v>
      </c>
      <c r="L138" s="6">
        <v>2284000</v>
      </c>
      <c r="M138" s="6">
        <v>75372000</v>
      </c>
      <c r="N138" s="6">
        <v>0</v>
      </c>
      <c r="O138" s="6">
        <f t="shared" si="4"/>
        <v>77656000</v>
      </c>
      <c r="P138" s="6">
        <f t="shared" si="5"/>
        <v>111801800</v>
      </c>
      <c r="Q138" s="8"/>
    </row>
    <row r="139" spans="1:17" s="33" customFormat="1" ht="35.1" customHeight="1">
      <c r="A139" s="3" t="s">
        <v>28</v>
      </c>
      <c r="B139" s="103" t="s">
        <v>169</v>
      </c>
      <c r="C139" s="3" t="s">
        <v>136</v>
      </c>
      <c r="D139" s="51"/>
      <c r="E139" s="8">
        <v>883.8</v>
      </c>
      <c r="F139" s="3" t="s">
        <v>137</v>
      </c>
      <c r="G139" s="6">
        <v>46664640</v>
      </c>
      <c r="H139" s="6">
        <v>6186600</v>
      </c>
      <c r="I139" s="6">
        <v>0</v>
      </c>
      <c r="J139" s="6">
        <f t="shared" ref="J139:J202" si="6">G139+H139</f>
        <v>52851240</v>
      </c>
      <c r="K139" s="6">
        <v>0</v>
      </c>
      <c r="L139" s="6">
        <v>3535200</v>
      </c>
      <c r="M139" s="6">
        <v>116661600</v>
      </c>
      <c r="N139" s="6">
        <v>0</v>
      </c>
      <c r="O139" s="6">
        <f t="shared" ref="O139:O202" si="7">K139+L139+M139+N139</f>
        <v>120196800</v>
      </c>
      <c r="P139" s="6">
        <f t="shared" ref="P139:P202" si="8">O139+J139</f>
        <v>173048040</v>
      </c>
      <c r="Q139" s="8"/>
    </row>
    <row r="140" spans="1:17" s="99" customFormat="1" ht="35.1" customHeight="1">
      <c r="A140" s="52">
        <v>31</v>
      </c>
      <c r="B140" s="104" t="s">
        <v>170</v>
      </c>
      <c r="C140" s="52" t="s">
        <v>136</v>
      </c>
      <c r="D140" s="54"/>
      <c r="E140" s="43">
        <v>272.2</v>
      </c>
      <c r="F140" s="52"/>
      <c r="G140" s="1">
        <v>14372160</v>
      </c>
      <c r="H140" s="1">
        <v>1905400</v>
      </c>
      <c r="I140" s="6">
        <v>0</v>
      </c>
      <c r="J140" s="1">
        <f t="shared" si="6"/>
        <v>16277560</v>
      </c>
      <c r="K140" s="1">
        <v>8100000</v>
      </c>
      <c r="L140" s="1">
        <v>1088800</v>
      </c>
      <c r="M140" s="1">
        <v>35930400</v>
      </c>
      <c r="N140" s="1">
        <v>0</v>
      </c>
      <c r="O140" s="1">
        <f t="shared" si="7"/>
        <v>45119200</v>
      </c>
      <c r="P140" s="1">
        <f t="shared" si="8"/>
        <v>61396760</v>
      </c>
      <c r="Q140" s="43"/>
    </row>
    <row r="141" spans="1:17" s="33" customFormat="1" ht="35.1" customHeight="1">
      <c r="A141" s="3" t="s">
        <v>28</v>
      </c>
      <c r="B141" s="103" t="s">
        <v>170</v>
      </c>
      <c r="C141" s="3" t="s">
        <v>136</v>
      </c>
      <c r="D141" s="51"/>
      <c r="E141" s="8">
        <v>272.2</v>
      </c>
      <c r="F141" s="3" t="s">
        <v>137</v>
      </c>
      <c r="G141" s="6">
        <v>14372160</v>
      </c>
      <c r="H141" s="6">
        <v>1905400</v>
      </c>
      <c r="I141" s="6">
        <v>0</v>
      </c>
      <c r="J141" s="6">
        <f t="shared" si="6"/>
        <v>16277560</v>
      </c>
      <c r="K141" s="6">
        <v>8100000</v>
      </c>
      <c r="L141" s="6">
        <v>1088800</v>
      </c>
      <c r="M141" s="6">
        <v>35930400</v>
      </c>
      <c r="N141" s="6">
        <v>0</v>
      </c>
      <c r="O141" s="6">
        <f t="shared" si="7"/>
        <v>45119200</v>
      </c>
      <c r="P141" s="6">
        <f t="shared" si="8"/>
        <v>61396760</v>
      </c>
      <c r="Q141" s="8"/>
    </row>
    <row r="142" spans="1:17" s="99" customFormat="1" ht="35.1" customHeight="1">
      <c r="A142" s="52">
        <v>32</v>
      </c>
      <c r="B142" s="104" t="s">
        <v>171</v>
      </c>
      <c r="C142" s="52" t="s">
        <v>136</v>
      </c>
      <c r="D142" s="54"/>
      <c r="E142" s="43">
        <v>1167.8</v>
      </c>
      <c r="F142" s="52"/>
      <c r="G142" s="1">
        <v>61659840</v>
      </c>
      <c r="H142" s="1">
        <v>8174600</v>
      </c>
      <c r="I142" s="6">
        <v>0</v>
      </c>
      <c r="J142" s="1">
        <f t="shared" si="6"/>
        <v>69834440</v>
      </c>
      <c r="K142" s="1">
        <v>2700000</v>
      </c>
      <c r="L142" s="1">
        <v>4671200</v>
      </c>
      <c r="M142" s="1">
        <v>154149600</v>
      </c>
      <c r="N142" s="1">
        <v>3000000</v>
      </c>
      <c r="O142" s="1">
        <f t="shared" si="7"/>
        <v>164520800</v>
      </c>
      <c r="P142" s="1">
        <f t="shared" si="8"/>
        <v>234355240</v>
      </c>
      <c r="Q142" s="43"/>
    </row>
    <row r="143" spans="1:17" s="99" customFormat="1" ht="35.1" customHeight="1">
      <c r="A143" s="3" t="s">
        <v>28</v>
      </c>
      <c r="B143" s="103" t="s">
        <v>171</v>
      </c>
      <c r="C143" s="3" t="s">
        <v>136</v>
      </c>
      <c r="D143" s="51"/>
      <c r="E143" s="8">
        <v>577.6</v>
      </c>
      <c r="F143" s="3" t="s">
        <v>137</v>
      </c>
      <c r="G143" s="6">
        <v>30497280</v>
      </c>
      <c r="H143" s="6">
        <v>4043200</v>
      </c>
      <c r="I143" s="6">
        <v>0</v>
      </c>
      <c r="J143" s="6">
        <f t="shared" si="6"/>
        <v>34540480</v>
      </c>
      <c r="K143" s="6">
        <v>2700000</v>
      </c>
      <c r="L143" s="6">
        <v>2310400</v>
      </c>
      <c r="M143" s="6">
        <v>76243200</v>
      </c>
      <c r="N143" s="6">
        <v>3000000</v>
      </c>
      <c r="O143" s="6">
        <f t="shared" si="7"/>
        <v>84253600</v>
      </c>
      <c r="P143" s="6">
        <f t="shared" si="8"/>
        <v>118794080</v>
      </c>
      <c r="Q143" s="8"/>
    </row>
    <row r="144" spans="1:17" s="33" customFormat="1" ht="35.1" customHeight="1">
      <c r="A144" s="3" t="s">
        <v>28</v>
      </c>
      <c r="B144" s="103" t="s">
        <v>171</v>
      </c>
      <c r="C144" s="3" t="s">
        <v>136</v>
      </c>
      <c r="D144" s="51"/>
      <c r="E144" s="8">
        <v>590.20000000000005</v>
      </c>
      <c r="F144" s="3" t="s">
        <v>137</v>
      </c>
      <c r="G144" s="6">
        <v>31162560</v>
      </c>
      <c r="H144" s="6">
        <v>4131400</v>
      </c>
      <c r="I144" s="6">
        <v>0</v>
      </c>
      <c r="J144" s="6">
        <f t="shared" si="6"/>
        <v>35293960</v>
      </c>
      <c r="K144" s="6">
        <v>0</v>
      </c>
      <c r="L144" s="6">
        <v>2360800</v>
      </c>
      <c r="M144" s="6">
        <v>77906400</v>
      </c>
      <c r="N144" s="6">
        <v>0</v>
      </c>
      <c r="O144" s="6">
        <f t="shared" si="7"/>
        <v>80267200</v>
      </c>
      <c r="P144" s="6">
        <f t="shared" si="8"/>
        <v>115561160</v>
      </c>
      <c r="Q144" s="8"/>
    </row>
    <row r="145" spans="1:17" s="99" customFormat="1" ht="35.1" customHeight="1">
      <c r="A145" s="52">
        <v>33</v>
      </c>
      <c r="B145" s="104" t="s">
        <v>172</v>
      </c>
      <c r="C145" s="52" t="s">
        <v>136</v>
      </c>
      <c r="D145" s="54"/>
      <c r="E145" s="43">
        <v>587.5</v>
      </c>
      <c r="F145" s="52"/>
      <c r="G145" s="1">
        <v>31020000</v>
      </c>
      <c r="H145" s="1">
        <v>4112500</v>
      </c>
      <c r="I145" s="6">
        <v>0</v>
      </c>
      <c r="J145" s="1">
        <f t="shared" si="6"/>
        <v>35132500</v>
      </c>
      <c r="K145" s="1">
        <v>13500000</v>
      </c>
      <c r="L145" s="1">
        <v>2350000</v>
      </c>
      <c r="M145" s="1">
        <v>77550000</v>
      </c>
      <c r="N145" s="1">
        <v>0</v>
      </c>
      <c r="O145" s="1">
        <f t="shared" si="7"/>
        <v>93400000</v>
      </c>
      <c r="P145" s="1">
        <f t="shared" si="8"/>
        <v>128532500</v>
      </c>
      <c r="Q145" s="43"/>
    </row>
    <row r="146" spans="1:17" s="33" customFormat="1" ht="35.1" customHeight="1">
      <c r="A146" s="3" t="s">
        <v>28</v>
      </c>
      <c r="B146" s="103" t="s">
        <v>172</v>
      </c>
      <c r="C146" s="3" t="s">
        <v>136</v>
      </c>
      <c r="D146" s="51"/>
      <c r="E146" s="8">
        <v>427.4</v>
      </c>
      <c r="F146" s="3" t="s">
        <v>137</v>
      </c>
      <c r="G146" s="6">
        <v>22566720</v>
      </c>
      <c r="H146" s="6">
        <v>2991800</v>
      </c>
      <c r="I146" s="6">
        <v>0</v>
      </c>
      <c r="J146" s="6">
        <f t="shared" si="6"/>
        <v>25558520</v>
      </c>
      <c r="K146" s="6">
        <v>13500000</v>
      </c>
      <c r="L146" s="6">
        <v>1709600</v>
      </c>
      <c r="M146" s="6">
        <v>56416800</v>
      </c>
      <c r="N146" s="6">
        <v>0</v>
      </c>
      <c r="O146" s="6">
        <f t="shared" si="7"/>
        <v>71626400</v>
      </c>
      <c r="P146" s="6">
        <f t="shared" si="8"/>
        <v>97184920</v>
      </c>
      <c r="Q146" s="8"/>
    </row>
    <row r="147" spans="1:17" s="33" customFormat="1" ht="35.1" customHeight="1">
      <c r="A147" s="3" t="s">
        <v>28</v>
      </c>
      <c r="B147" s="103" t="s">
        <v>172</v>
      </c>
      <c r="C147" s="3" t="s">
        <v>136</v>
      </c>
      <c r="D147" s="51"/>
      <c r="E147" s="8">
        <v>160.1</v>
      </c>
      <c r="F147" s="3" t="s">
        <v>137</v>
      </c>
      <c r="G147" s="6">
        <v>8453280</v>
      </c>
      <c r="H147" s="6">
        <v>1120700</v>
      </c>
      <c r="I147" s="6">
        <v>0</v>
      </c>
      <c r="J147" s="6">
        <f t="shared" si="6"/>
        <v>9573980</v>
      </c>
      <c r="K147" s="6">
        <v>0</v>
      </c>
      <c r="L147" s="6">
        <v>640400</v>
      </c>
      <c r="M147" s="6">
        <v>21133200</v>
      </c>
      <c r="N147" s="6">
        <v>0</v>
      </c>
      <c r="O147" s="6">
        <f t="shared" si="7"/>
        <v>21773600</v>
      </c>
      <c r="P147" s="6">
        <f t="shared" si="8"/>
        <v>31347580</v>
      </c>
      <c r="Q147" s="8"/>
    </row>
    <row r="148" spans="1:17" s="99" customFormat="1" ht="35.1" customHeight="1">
      <c r="A148" s="52">
        <v>34</v>
      </c>
      <c r="B148" s="104" t="s">
        <v>173</v>
      </c>
      <c r="C148" s="52" t="s">
        <v>136</v>
      </c>
      <c r="D148" s="54"/>
      <c r="E148" s="43">
        <v>2419</v>
      </c>
      <c r="F148" s="52"/>
      <c r="G148" s="1">
        <v>127723200</v>
      </c>
      <c r="H148" s="1">
        <v>17635600</v>
      </c>
      <c r="I148" s="6">
        <v>0</v>
      </c>
      <c r="J148" s="1">
        <f t="shared" si="6"/>
        <v>145358800</v>
      </c>
      <c r="K148" s="1">
        <v>5400000</v>
      </c>
      <c r="L148" s="1">
        <v>9676000</v>
      </c>
      <c r="M148" s="1">
        <v>319308000</v>
      </c>
      <c r="N148" s="1">
        <v>0</v>
      </c>
      <c r="O148" s="1">
        <f t="shared" si="7"/>
        <v>334384000</v>
      </c>
      <c r="P148" s="1">
        <f t="shared" si="8"/>
        <v>479742800</v>
      </c>
      <c r="Q148" s="43"/>
    </row>
    <row r="149" spans="1:17" s="33" customFormat="1" ht="35.1" customHeight="1">
      <c r="A149" s="3" t="s">
        <v>28</v>
      </c>
      <c r="B149" s="103" t="s">
        <v>173</v>
      </c>
      <c r="C149" s="3" t="s">
        <v>136</v>
      </c>
      <c r="D149" s="51"/>
      <c r="E149" s="8">
        <v>234.2</v>
      </c>
      <c r="F149" s="3" t="s">
        <v>142</v>
      </c>
      <c r="G149" s="6">
        <v>12365760</v>
      </c>
      <c r="H149" s="6">
        <v>2342000</v>
      </c>
      <c r="I149" s="6">
        <v>0</v>
      </c>
      <c r="J149" s="6">
        <f t="shared" si="6"/>
        <v>14707760</v>
      </c>
      <c r="K149" s="6">
        <v>5400000</v>
      </c>
      <c r="L149" s="6">
        <v>936800</v>
      </c>
      <c r="M149" s="6">
        <v>30914400</v>
      </c>
      <c r="N149" s="6">
        <v>0</v>
      </c>
      <c r="O149" s="6">
        <f t="shared" si="7"/>
        <v>37251200</v>
      </c>
      <c r="P149" s="6">
        <f t="shared" si="8"/>
        <v>51958960</v>
      </c>
      <c r="Q149" s="8"/>
    </row>
    <row r="150" spans="1:17" s="33" customFormat="1" ht="35.1" customHeight="1">
      <c r="A150" s="3" t="s">
        <v>28</v>
      </c>
      <c r="B150" s="103" t="s">
        <v>173</v>
      </c>
      <c r="C150" s="3" t="s">
        <v>136</v>
      </c>
      <c r="D150" s="51"/>
      <c r="E150" s="8">
        <v>366.7</v>
      </c>
      <c r="F150" s="3" t="s">
        <v>137</v>
      </c>
      <c r="G150" s="6">
        <v>19361760</v>
      </c>
      <c r="H150" s="6">
        <v>2566900</v>
      </c>
      <c r="I150" s="6">
        <v>0</v>
      </c>
      <c r="J150" s="6">
        <f t="shared" si="6"/>
        <v>21928660</v>
      </c>
      <c r="K150" s="6">
        <v>0</v>
      </c>
      <c r="L150" s="6">
        <v>1466800</v>
      </c>
      <c r="M150" s="6">
        <v>48404400</v>
      </c>
      <c r="N150" s="6">
        <v>0</v>
      </c>
      <c r="O150" s="6">
        <f t="shared" si="7"/>
        <v>49871200</v>
      </c>
      <c r="P150" s="6">
        <f t="shared" si="8"/>
        <v>71799860</v>
      </c>
      <c r="Q150" s="8"/>
    </row>
    <row r="151" spans="1:17" s="33" customFormat="1" ht="35.1" customHeight="1">
      <c r="A151" s="3" t="s">
        <v>28</v>
      </c>
      <c r="B151" s="103" t="s">
        <v>173</v>
      </c>
      <c r="C151" s="3" t="s">
        <v>136</v>
      </c>
      <c r="D151" s="51"/>
      <c r="E151" s="8">
        <v>173.2</v>
      </c>
      <c r="F151" s="3" t="s">
        <v>137</v>
      </c>
      <c r="G151" s="6">
        <v>9144960</v>
      </c>
      <c r="H151" s="6">
        <v>1212400</v>
      </c>
      <c r="I151" s="6">
        <v>0</v>
      </c>
      <c r="J151" s="6">
        <f t="shared" si="6"/>
        <v>10357360</v>
      </c>
      <c r="K151" s="6">
        <v>0</v>
      </c>
      <c r="L151" s="6">
        <v>692800</v>
      </c>
      <c r="M151" s="6">
        <v>22862400</v>
      </c>
      <c r="N151" s="6">
        <v>0</v>
      </c>
      <c r="O151" s="6">
        <f t="shared" si="7"/>
        <v>23555200</v>
      </c>
      <c r="P151" s="6">
        <f t="shared" si="8"/>
        <v>33912560</v>
      </c>
      <c r="Q151" s="8"/>
    </row>
    <row r="152" spans="1:17" s="33" customFormat="1" ht="35.1" customHeight="1">
      <c r="A152" s="3" t="s">
        <v>28</v>
      </c>
      <c r="B152" s="103" t="s">
        <v>173</v>
      </c>
      <c r="C152" s="3" t="s">
        <v>136</v>
      </c>
      <c r="D152" s="51"/>
      <c r="E152" s="8">
        <v>295</v>
      </c>
      <c r="F152" s="3" t="s">
        <v>137</v>
      </c>
      <c r="G152" s="6">
        <v>15576000</v>
      </c>
      <c r="H152" s="6">
        <v>2065000</v>
      </c>
      <c r="I152" s="6">
        <v>0</v>
      </c>
      <c r="J152" s="6">
        <f t="shared" si="6"/>
        <v>17641000</v>
      </c>
      <c r="K152" s="6">
        <v>0</v>
      </c>
      <c r="L152" s="6">
        <v>1180000</v>
      </c>
      <c r="M152" s="6">
        <v>38940000</v>
      </c>
      <c r="N152" s="6">
        <v>0</v>
      </c>
      <c r="O152" s="6">
        <f t="shared" si="7"/>
        <v>40120000</v>
      </c>
      <c r="P152" s="6">
        <f t="shared" si="8"/>
        <v>57761000</v>
      </c>
      <c r="Q152" s="8"/>
    </row>
    <row r="153" spans="1:17" s="99" customFormat="1" ht="35.1" customHeight="1">
      <c r="A153" s="3" t="s">
        <v>28</v>
      </c>
      <c r="B153" s="103" t="s">
        <v>173</v>
      </c>
      <c r="C153" s="3" t="s">
        <v>136</v>
      </c>
      <c r="D153" s="51"/>
      <c r="E153" s="8">
        <v>269.60000000000002</v>
      </c>
      <c r="F153" s="3" t="s">
        <v>137</v>
      </c>
      <c r="G153" s="6">
        <v>14234880</v>
      </c>
      <c r="H153" s="6">
        <v>1887200</v>
      </c>
      <c r="I153" s="6">
        <v>0</v>
      </c>
      <c r="J153" s="6">
        <f t="shared" si="6"/>
        <v>16122080</v>
      </c>
      <c r="K153" s="6">
        <v>0</v>
      </c>
      <c r="L153" s="6">
        <v>1078400</v>
      </c>
      <c r="M153" s="6">
        <v>35587200</v>
      </c>
      <c r="N153" s="6">
        <v>0</v>
      </c>
      <c r="O153" s="6">
        <f t="shared" si="7"/>
        <v>36665600</v>
      </c>
      <c r="P153" s="6">
        <f t="shared" si="8"/>
        <v>52787680</v>
      </c>
      <c r="Q153" s="8"/>
    </row>
    <row r="154" spans="1:17" s="33" customFormat="1" ht="35.1" customHeight="1">
      <c r="A154" s="3" t="s">
        <v>28</v>
      </c>
      <c r="B154" s="103" t="s">
        <v>173</v>
      </c>
      <c r="C154" s="3" t="s">
        <v>136</v>
      </c>
      <c r="D154" s="51"/>
      <c r="E154" s="8">
        <v>242.9</v>
      </c>
      <c r="F154" s="3" t="s">
        <v>137</v>
      </c>
      <c r="G154" s="6">
        <v>12825120</v>
      </c>
      <c r="H154" s="6">
        <v>1700300</v>
      </c>
      <c r="I154" s="6">
        <v>0</v>
      </c>
      <c r="J154" s="6">
        <f t="shared" si="6"/>
        <v>14525420</v>
      </c>
      <c r="K154" s="6">
        <v>0</v>
      </c>
      <c r="L154" s="6">
        <v>971600</v>
      </c>
      <c r="M154" s="6">
        <v>32062800</v>
      </c>
      <c r="N154" s="6">
        <v>0</v>
      </c>
      <c r="O154" s="6">
        <f t="shared" si="7"/>
        <v>33034400</v>
      </c>
      <c r="P154" s="6">
        <f t="shared" si="8"/>
        <v>47559820</v>
      </c>
      <c r="Q154" s="8"/>
    </row>
    <row r="155" spans="1:17" s="33" customFormat="1" ht="35.1" customHeight="1">
      <c r="A155" s="3" t="s">
        <v>28</v>
      </c>
      <c r="B155" s="103" t="s">
        <v>173</v>
      </c>
      <c r="C155" s="3" t="s">
        <v>136</v>
      </c>
      <c r="D155" s="51"/>
      <c r="E155" s="8">
        <v>200</v>
      </c>
      <c r="F155" s="3" t="s">
        <v>139</v>
      </c>
      <c r="G155" s="6">
        <v>10560000</v>
      </c>
      <c r="H155" s="6">
        <v>1400000</v>
      </c>
      <c r="I155" s="6">
        <v>0</v>
      </c>
      <c r="J155" s="6">
        <f t="shared" si="6"/>
        <v>11960000</v>
      </c>
      <c r="K155" s="6">
        <v>0</v>
      </c>
      <c r="L155" s="6">
        <v>800000</v>
      </c>
      <c r="M155" s="6">
        <v>26400000</v>
      </c>
      <c r="N155" s="6">
        <v>0</v>
      </c>
      <c r="O155" s="6">
        <f t="shared" si="7"/>
        <v>27200000</v>
      </c>
      <c r="P155" s="6">
        <f t="shared" si="8"/>
        <v>39160000</v>
      </c>
      <c r="Q155" s="8"/>
    </row>
    <row r="156" spans="1:17" s="33" customFormat="1" ht="35.1" customHeight="1">
      <c r="A156" s="3" t="s">
        <v>28</v>
      </c>
      <c r="B156" s="103" t="s">
        <v>173</v>
      </c>
      <c r="C156" s="3" t="s">
        <v>136</v>
      </c>
      <c r="D156" s="51"/>
      <c r="E156" s="8">
        <v>637.4</v>
      </c>
      <c r="F156" s="3" t="s">
        <v>137</v>
      </c>
      <c r="G156" s="6">
        <v>33654720</v>
      </c>
      <c r="H156" s="6">
        <v>4461800</v>
      </c>
      <c r="I156" s="6">
        <v>0</v>
      </c>
      <c r="J156" s="6">
        <f t="shared" si="6"/>
        <v>38116520</v>
      </c>
      <c r="K156" s="6">
        <v>0</v>
      </c>
      <c r="L156" s="6">
        <v>2549600</v>
      </c>
      <c r="M156" s="6">
        <v>84136800</v>
      </c>
      <c r="N156" s="6">
        <v>0</v>
      </c>
      <c r="O156" s="6">
        <f t="shared" si="7"/>
        <v>86686400</v>
      </c>
      <c r="P156" s="6">
        <f t="shared" si="8"/>
        <v>124802920</v>
      </c>
      <c r="Q156" s="8"/>
    </row>
    <row r="157" spans="1:17" s="99" customFormat="1" ht="35.1" customHeight="1">
      <c r="A157" s="52">
        <v>35</v>
      </c>
      <c r="B157" s="104" t="s">
        <v>174</v>
      </c>
      <c r="C157" s="52" t="s">
        <v>136</v>
      </c>
      <c r="D157" s="54"/>
      <c r="E157" s="43">
        <v>907.3</v>
      </c>
      <c r="F157" s="52"/>
      <c r="G157" s="1">
        <v>47905440</v>
      </c>
      <c r="H157" s="1">
        <v>6846400</v>
      </c>
      <c r="I157" s="6">
        <v>0</v>
      </c>
      <c r="J157" s="1">
        <f t="shared" si="6"/>
        <v>54751840</v>
      </c>
      <c r="K157" s="1">
        <v>6750000</v>
      </c>
      <c r="L157" s="1">
        <v>3629200</v>
      </c>
      <c r="M157" s="1">
        <v>119763600</v>
      </c>
      <c r="N157" s="1">
        <v>0</v>
      </c>
      <c r="O157" s="1">
        <f t="shared" si="7"/>
        <v>130142800</v>
      </c>
      <c r="P157" s="1">
        <f t="shared" si="8"/>
        <v>184894640</v>
      </c>
      <c r="Q157" s="43"/>
    </row>
    <row r="158" spans="1:17" s="33" customFormat="1" ht="35.1" customHeight="1">
      <c r="A158" s="3" t="s">
        <v>28</v>
      </c>
      <c r="B158" s="103" t="s">
        <v>174</v>
      </c>
      <c r="C158" s="3" t="s">
        <v>136</v>
      </c>
      <c r="D158" s="51"/>
      <c r="E158" s="8">
        <v>392.8</v>
      </c>
      <c r="F158" s="3" t="s">
        <v>137</v>
      </c>
      <c r="G158" s="6">
        <v>20739840</v>
      </c>
      <c r="H158" s="6">
        <v>2749600</v>
      </c>
      <c r="I158" s="6">
        <v>0</v>
      </c>
      <c r="J158" s="6">
        <f t="shared" si="6"/>
        <v>23489440</v>
      </c>
      <c r="K158" s="6">
        <v>6750000</v>
      </c>
      <c r="L158" s="6">
        <v>1571200</v>
      </c>
      <c r="M158" s="6">
        <v>51849600</v>
      </c>
      <c r="N158" s="6">
        <v>0</v>
      </c>
      <c r="O158" s="6">
        <f t="shared" si="7"/>
        <v>60170800</v>
      </c>
      <c r="P158" s="6">
        <f t="shared" si="8"/>
        <v>83660240</v>
      </c>
      <c r="Q158" s="8"/>
    </row>
    <row r="159" spans="1:17" s="33" customFormat="1" ht="35.1" customHeight="1">
      <c r="A159" s="3" t="s">
        <v>28</v>
      </c>
      <c r="B159" s="103" t="s">
        <v>174</v>
      </c>
      <c r="C159" s="3" t="s">
        <v>136</v>
      </c>
      <c r="D159" s="51"/>
      <c r="E159" s="8">
        <v>349.4</v>
      </c>
      <c r="F159" s="3" t="s">
        <v>137</v>
      </c>
      <c r="G159" s="6">
        <v>18448320</v>
      </c>
      <c r="H159" s="6">
        <v>2445800</v>
      </c>
      <c r="I159" s="6">
        <v>0</v>
      </c>
      <c r="J159" s="6">
        <f t="shared" si="6"/>
        <v>20894120</v>
      </c>
      <c r="K159" s="6">
        <v>0</v>
      </c>
      <c r="L159" s="6">
        <v>1397600</v>
      </c>
      <c r="M159" s="6">
        <v>46120800</v>
      </c>
      <c r="N159" s="6">
        <v>0</v>
      </c>
      <c r="O159" s="6">
        <f t="shared" si="7"/>
        <v>47518400</v>
      </c>
      <c r="P159" s="6">
        <f t="shared" si="8"/>
        <v>68412520</v>
      </c>
      <c r="Q159" s="8"/>
    </row>
    <row r="160" spans="1:17" s="99" customFormat="1" ht="35.1" customHeight="1">
      <c r="A160" s="3" t="s">
        <v>28</v>
      </c>
      <c r="B160" s="103" t="s">
        <v>174</v>
      </c>
      <c r="C160" s="3" t="s">
        <v>136</v>
      </c>
      <c r="D160" s="51"/>
      <c r="E160" s="8">
        <v>165.1</v>
      </c>
      <c r="F160" s="3" t="s">
        <v>142</v>
      </c>
      <c r="G160" s="6">
        <v>8717280</v>
      </c>
      <c r="H160" s="6">
        <v>1651000</v>
      </c>
      <c r="I160" s="6">
        <v>0</v>
      </c>
      <c r="J160" s="6">
        <f t="shared" si="6"/>
        <v>10368280</v>
      </c>
      <c r="K160" s="6">
        <v>0</v>
      </c>
      <c r="L160" s="6">
        <v>660400</v>
      </c>
      <c r="M160" s="6">
        <v>21793200</v>
      </c>
      <c r="N160" s="6">
        <v>0</v>
      </c>
      <c r="O160" s="6">
        <f t="shared" si="7"/>
        <v>22453600</v>
      </c>
      <c r="P160" s="6">
        <f t="shared" si="8"/>
        <v>32821880</v>
      </c>
      <c r="Q160" s="8"/>
    </row>
    <row r="161" spans="1:17" s="99" customFormat="1" ht="35.1" customHeight="1">
      <c r="A161" s="52">
        <v>36</v>
      </c>
      <c r="B161" s="104" t="s">
        <v>175</v>
      </c>
      <c r="C161" s="52" t="s">
        <v>136</v>
      </c>
      <c r="D161" s="54"/>
      <c r="E161" s="43">
        <v>664.8</v>
      </c>
      <c r="F161" s="52"/>
      <c r="G161" s="1">
        <v>35101440</v>
      </c>
      <c r="H161" s="1">
        <v>5062500</v>
      </c>
      <c r="I161" s="6">
        <v>0</v>
      </c>
      <c r="J161" s="1">
        <f t="shared" si="6"/>
        <v>40163940</v>
      </c>
      <c r="K161" s="1">
        <v>13500000</v>
      </c>
      <c r="L161" s="1">
        <v>2659200</v>
      </c>
      <c r="M161" s="1">
        <v>87753600</v>
      </c>
      <c r="N161" s="1">
        <v>3000000</v>
      </c>
      <c r="O161" s="1">
        <f t="shared" si="7"/>
        <v>106912800</v>
      </c>
      <c r="P161" s="1">
        <f t="shared" si="8"/>
        <v>147076740</v>
      </c>
      <c r="Q161" s="43"/>
    </row>
    <row r="162" spans="1:17" s="33" customFormat="1" ht="35.1" customHeight="1">
      <c r="A162" s="3" t="s">
        <v>28</v>
      </c>
      <c r="B162" s="103" t="s">
        <v>175</v>
      </c>
      <c r="C162" s="3" t="s">
        <v>136</v>
      </c>
      <c r="D162" s="51"/>
      <c r="E162" s="8">
        <v>136.30000000000001</v>
      </c>
      <c r="F162" s="3" t="s">
        <v>142</v>
      </c>
      <c r="G162" s="6">
        <v>7196640</v>
      </c>
      <c r="H162" s="6">
        <v>1363000</v>
      </c>
      <c r="I162" s="6">
        <v>0</v>
      </c>
      <c r="J162" s="6">
        <f t="shared" si="6"/>
        <v>8559640</v>
      </c>
      <c r="K162" s="6">
        <v>13500000</v>
      </c>
      <c r="L162" s="6">
        <v>545200</v>
      </c>
      <c r="M162" s="6">
        <v>17991600</v>
      </c>
      <c r="N162" s="6">
        <v>3000000</v>
      </c>
      <c r="O162" s="6">
        <f t="shared" si="7"/>
        <v>35036800</v>
      </c>
      <c r="P162" s="6">
        <f t="shared" si="8"/>
        <v>43596440</v>
      </c>
      <c r="Q162" s="8"/>
    </row>
    <row r="163" spans="1:17" s="33" customFormat="1" ht="35.1" customHeight="1">
      <c r="A163" s="3" t="s">
        <v>28</v>
      </c>
      <c r="B163" s="103" t="s">
        <v>175</v>
      </c>
      <c r="C163" s="3" t="s">
        <v>136</v>
      </c>
      <c r="D163" s="51"/>
      <c r="E163" s="8">
        <v>227.2</v>
      </c>
      <c r="F163" s="3" t="s">
        <v>137</v>
      </c>
      <c r="G163" s="6">
        <v>11996160</v>
      </c>
      <c r="H163" s="6">
        <v>1590400</v>
      </c>
      <c r="I163" s="6">
        <v>0</v>
      </c>
      <c r="J163" s="6">
        <f t="shared" si="6"/>
        <v>13586560</v>
      </c>
      <c r="K163" s="6">
        <v>0</v>
      </c>
      <c r="L163" s="6">
        <v>908800</v>
      </c>
      <c r="M163" s="6">
        <v>29990400</v>
      </c>
      <c r="N163" s="6">
        <v>0</v>
      </c>
      <c r="O163" s="6">
        <f t="shared" si="7"/>
        <v>30899200</v>
      </c>
      <c r="P163" s="6">
        <f t="shared" si="8"/>
        <v>44485760</v>
      </c>
      <c r="Q163" s="8"/>
    </row>
    <row r="164" spans="1:17" s="33" customFormat="1" ht="35.1" customHeight="1">
      <c r="A164" s="3" t="s">
        <v>28</v>
      </c>
      <c r="B164" s="103" t="s">
        <v>175</v>
      </c>
      <c r="C164" s="3" t="s">
        <v>136</v>
      </c>
      <c r="D164" s="51"/>
      <c r="E164" s="8">
        <v>301.3</v>
      </c>
      <c r="F164" s="3" t="s">
        <v>137</v>
      </c>
      <c r="G164" s="6">
        <v>15908640</v>
      </c>
      <c r="H164" s="6">
        <v>2109100</v>
      </c>
      <c r="I164" s="6">
        <v>0</v>
      </c>
      <c r="J164" s="6">
        <f t="shared" si="6"/>
        <v>18017740</v>
      </c>
      <c r="K164" s="6">
        <v>0</v>
      </c>
      <c r="L164" s="6">
        <v>1205200</v>
      </c>
      <c r="M164" s="6">
        <v>39771600</v>
      </c>
      <c r="N164" s="6">
        <v>0</v>
      </c>
      <c r="O164" s="6">
        <f t="shared" si="7"/>
        <v>40976800</v>
      </c>
      <c r="P164" s="6">
        <f t="shared" si="8"/>
        <v>58994540</v>
      </c>
      <c r="Q164" s="8"/>
    </row>
    <row r="165" spans="1:17" s="99" customFormat="1" ht="35.1" customHeight="1">
      <c r="A165" s="52">
        <v>37</v>
      </c>
      <c r="B165" s="104" t="s">
        <v>176</v>
      </c>
      <c r="C165" s="52" t="s">
        <v>136</v>
      </c>
      <c r="D165" s="54"/>
      <c r="E165" s="43">
        <v>2087.3000000000002</v>
      </c>
      <c r="F165" s="52"/>
      <c r="G165" s="1">
        <v>110209440</v>
      </c>
      <c r="H165" s="1">
        <v>15892100</v>
      </c>
      <c r="I165" s="6">
        <v>0</v>
      </c>
      <c r="J165" s="1">
        <f t="shared" si="6"/>
        <v>126101540</v>
      </c>
      <c r="K165" s="1">
        <v>5400000</v>
      </c>
      <c r="L165" s="1">
        <v>8349200</v>
      </c>
      <c r="M165" s="1">
        <v>275523600</v>
      </c>
      <c r="N165" s="1">
        <v>3000000</v>
      </c>
      <c r="O165" s="1">
        <f t="shared" si="7"/>
        <v>292272800</v>
      </c>
      <c r="P165" s="1">
        <f t="shared" si="8"/>
        <v>418374340</v>
      </c>
      <c r="Q165" s="43"/>
    </row>
    <row r="166" spans="1:17" s="33" customFormat="1" ht="35.1" customHeight="1">
      <c r="A166" s="3" t="s">
        <v>28</v>
      </c>
      <c r="B166" s="103" t="s">
        <v>176</v>
      </c>
      <c r="C166" s="3" t="s">
        <v>136</v>
      </c>
      <c r="D166" s="51"/>
      <c r="E166" s="8">
        <v>138</v>
      </c>
      <c r="F166" s="3" t="s">
        <v>142</v>
      </c>
      <c r="G166" s="6">
        <v>7286400</v>
      </c>
      <c r="H166" s="6">
        <v>1380000</v>
      </c>
      <c r="I166" s="6">
        <v>0</v>
      </c>
      <c r="J166" s="6">
        <f t="shared" si="6"/>
        <v>8666400</v>
      </c>
      <c r="K166" s="6">
        <v>5400000</v>
      </c>
      <c r="L166" s="6">
        <v>552000</v>
      </c>
      <c r="M166" s="6">
        <v>18216000</v>
      </c>
      <c r="N166" s="6">
        <v>3000000</v>
      </c>
      <c r="O166" s="6">
        <f t="shared" si="7"/>
        <v>27168000</v>
      </c>
      <c r="P166" s="6">
        <f t="shared" si="8"/>
        <v>35834400</v>
      </c>
      <c r="Q166" s="8"/>
    </row>
    <row r="167" spans="1:17" s="99" customFormat="1" ht="35.1" customHeight="1">
      <c r="A167" s="3" t="s">
        <v>28</v>
      </c>
      <c r="B167" s="103" t="s">
        <v>176</v>
      </c>
      <c r="C167" s="3" t="s">
        <v>136</v>
      </c>
      <c r="D167" s="51"/>
      <c r="E167" s="8">
        <v>173.9</v>
      </c>
      <c r="F167" s="3" t="s">
        <v>137</v>
      </c>
      <c r="G167" s="6">
        <v>9181920</v>
      </c>
      <c r="H167" s="6">
        <v>1217300</v>
      </c>
      <c r="I167" s="6">
        <v>0</v>
      </c>
      <c r="J167" s="6">
        <f t="shared" si="6"/>
        <v>10399220</v>
      </c>
      <c r="K167" s="6">
        <v>0</v>
      </c>
      <c r="L167" s="6">
        <v>695600</v>
      </c>
      <c r="M167" s="6">
        <v>22954800</v>
      </c>
      <c r="N167" s="6">
        <v>0</v>
      </c>
      <c r="O167" s="6">
        <f t="shared" si="7"/>
        <v>23650400</v>
      </c>
      <c r="P167" s="6">
        <f t="shared" si="8"/>
        <v>34049620</v>
      </c>
      <c r="Q167" s="8"/>
    </row>
    <row r="168" spans="1:17" s="33" customFormat="1" ht="35.1" customHeight="1">
      <c r="A168" s="3" t="s">
        <v>28</v>
      </c>
      <c r="B168" s="103" t="s">
        <v>176</v>
      </c>
      <c r="C168" s="3" t="s">
        <v>136</v>
      </c>
      <c r="D168" s="51"/>
      <c r="E168" s="8">
        <v>199.3</v>
      </c>
      <c r="F168" s="3" t="s">
        <v>137</v>
      </c>
      <c r="G168" s="6">
        <v>10523040</v>
      </c>
      <c r="H168" s="6">
        <v>1395100</v>
      </c>
      <c r="I168" s="6">
        <v>0</v>
      </c>
      <c r="J168" s="6">
        <f t="shared" si="6"/>
        <v>11918140</v>
      </c>
      <c r="K168" s="6">
        <v>0</v>
      </c>
      <c r="L168" s="6">
        <v>797200</v>
      </c>
      <c r="M168" s="6">
        <v>26307600</v>
      </c>
      <c r="N168" s="6">
        <v>0</v>
      </c>
      <c r="O168" s="6">
        <f t="shared" si="7"/>
        <v>27104800</v>
      </c>
      <c r="P168" s="6">
        <f t="shared" si="8"/>
        <v>39022940</v>
      </c>
      <c r="Q168" s="8"/>
    </row>
    <row r="169" spans="1:17" s="33" customFormat="1" ht="35.1" customHeight="1">
      <c r="A169" s="3" t="s">
        <v>28</v>
      </c>
      <c r="B169" s="103" t="s">
        <v>176</v>
      </c>
      <c r="C169" s="3" t="s">
        <v>136</v>
      </c>
      <c r="D169" s="51"/>
      <c r="E169" s="8">
        <v>285</v>
      </c>
      <c r="F169" s="3" t="s">
        <v>137</v>
      </c>
      <c r="G169" s="6">
        <v>15048000</v>
      </c>
      <c r="H169" s="6">
        <v>1995000</v>
      </c>
      <c r="I169" s="6">
        <v>0</v>
      </c>
      <c r="J169" s="6">
        <f t="shared" si="6"/>
        <v>17043000</v>
      </c>
      <c r="K169" s="6">
        <v>0</v>
      </c>
      <c r="L169" s="6">
        <v>1140000</v>
      </c>
      <c r="M169" s="6">
        <v>37620000</v>
      </c>
      <c r="N169" s="6">
        <v>0</v>
      </c>
      <c r="O169" s="6">
        <f t="shared" si="7"/>
        <v>38760000</v>
      </c>
      <c r="P169" s="6">
        <f t="shared" si="8"/>
        <v>55803000</v>
      </c>
      <c r="Q169" s="8"/>
    </row>
    <row r="170" spans="1:17" s="33" customFormat="1" ht="35.1" customHeight="1">
      <c r="A170" s="3" t="s">
        <v>28</v>
      </c>
      <c r="B170" s="103" t="s">
        <v>176</v>
      </c>
      <c r="C170" s="3" t="s">
        <v>136</v>
      </c>
      <c r="D170" s="51"/>
      <c r="E170" s="8">
        <v>289</v>
      </c>
      <c r="F170" s="3" t="s">
        <v>142</v>
      </c>
      <c r="G170" s="6">
        <v>15259200</v>
      </c>
      <c r="H170" s="6">
        <v>2890000</v>
      </c>
      <c r="I170" s="6">
        <v>0</v>
      </c>
      <c r="J170" s="6">
        <f t="shared" si="6"/>
        <v>18149200</v>
      </c>
      <c r="K170" s="6">
        <v>0</v>
      </c>
      <c r="L170" s="6">
        <v>1156000</v>
      </c>
      <c r="M170" s="6">
        <v>38148000</v>
      </c>
      <c r="N170" s="6">
        <v>0</v>
      </c>
      <c r="O170" s="6">
        <f t="shared" si="7"/>
        <v>39304000</v>
      </c>
      <c r="P170" s="6">
        <f t="shared" si="8"/>
        <v>57453200</v>
      </c>
      <c r="Q170" s="8"/>
    </row>
    <row r="171" spans="1:17" s="33" customFormat="1" ht="35.1" customHeight="1">
      <c r="A171" s="3" t="s">
        <v>28</v>
      </c>
      <c r="B171" s="103" t="s">
        <v>176</v>
      </c>
      <c r="C171" s="3" t="s">
        <v>136</v>
      </c>
      <c r="D171" s="51"/>
      <c r="E171" s="8">
        <v>1002.1</v>
      </c>
      <c r="F171" s="3" t="s">
        <v>137</v>
      </c>
      <c r="G171" s="6">
        <v>52910880</v>
      </c>
      <c r="H171" s="6">
        <v>7014700</v>
      </c>
      <c r="I171" s="6">
        <v>0</v>
      </c>
      <c r="J171" s="6">
        <f t="shared" si="6"/>
        <v>59925580</v>
      </c>
      <c r="K171" s="6">
        <v>0</v>
      </c>
      <c r="L171" s="6">
        <v>4008400</v>
      </c>
      <c r="M171" s="6">
        <v>132277200</v>
      </c>
      <c r="N171" s="6">
        <v>0</v>
      </c>
      <c r="O171" s="6">
        <f t="shared" si="7"/>
        <v>136285600</v>
      </c>
      <c r="P171" s="6">
        <f t="shared" si="8"/>
        <v>196211180</v>
      </c>
      <c r="Q171" s="8"/>
    </row>
    <row r="172" spans="1:17" s="99" customFormat="1" ht="35.1" customHeight="1">
      <c r="A172" s="52">
        <v>38</v>
      </c>
      <c r="B172" s="104" t="s">
        <v>177</v>
      </c>
      <c r="C172" s="52" t="s">
        <v>136</v>
      </c>
      <c r="D172" s="54"/>
      <c r="E172" s="43">
        <v>1272.5999999999999</v>
      </c>
      <c r="F172" s="52"/>
      <c r="G172" s="1">
        <v>67193280</v>
      </c>
      <c r="H172" s="1">
        <v>9460800</v>
      </c>
      <c r="I172" s="6">
        <v>0</v>
      </c>
      <c r="J172" s="1">
        <f t="shared" si="6"/>
        <v>76654080</v>
      </c>
      <c r="K172" s="1">
        <v>1350000</v>
      </c>
      <c r="L172" s="1">
        <v>5090400</v>
      </c>
      <c r="M172" s="1">
        <v>0</v>
      </c>
      <c r="N172" s="1">
        <v>0</v>
      </c>
      <c r="O172" s="1">
        <f t="shared" si="7"/>
        <v>6440400</v>
      </c>
      <c r="P172" s="1">
        <f t="shared" si="8"/>
        <v>83094480</v>
      </c>
      <c r="Q172" s="43"/>
    </row>
    <row r="173" spans="1:17" s="33" customFormat="1" ht="35.1" customHeight="1">
      <c r="A173" s="3" t="s">
        <v>28</v>
      </c>
      <c r="B173" s="103" t="s">
        <v>177</v>
      </c>
      <c r="C173" s="3" t="s">
        <v>136</v>
      </c>
      <c r="D173" s="51"/>
      <c r="E173" s="8">
        <v>184.2</v>
      </c>
      <c r="F173" s="3" t="s">
        <v>142</v>
      </c>
      <c r="G173" s="6">
        <v>9725760</v>
      </c>
      <c r="H173" s="6">
        <v>1842000</v>
      </c>
      <c r="I173" s="6">
        <v>0</v>
      </c>
      <c r="J173" s="6">
        <f t="shared" si="6"/>
        <v>11567760</v>
      </c>
      <c r="K173" s="6">
        <v>1350000</v>
      </c>
      <c r="L173" s="6">
        <v>736800</v>
      </c>
      <c r="M173" s="6"/>
      <c r="N173" s="6">
        <v>0</v>
      </c>
      <c r="O173" s="6">
        <f t="shared" si="7"/>
        <v>2086800</v>
      </c>
      <c r="P173" s="6">
        <f t="shared" si="8"/>
        <v>13654560</v>
      </c>
      <c r="Q173" s="8"/>
    </row>
    <row r="174" spans="1:17" s="33" customFormat="1" ht="35.1" customHeight="1">
      <c r="A174" s="3" t="s">
        <v>28</v>
      </c>
      <c r="B174" s="103" t="s">
        <v>177</v>
      </c>
      <c r="C174" s="3" t="s">
        <v>136</v>
      </c>
      <c r="D174" s="51"/>
      <c r="E174" s="8">
        <v>389.6</v>
      </c>
      <c r="F174" s="3" t="s">
        <v>137</v>
      </c>
      <c r="G174" s="6">
        <v>20570880</v>
      </c>
      <c r="H174" s="6">
        <v>2727200</v>
      </c>
      <c r="I174" s="6">
        <v>0</v>
      </c>
      <c r="J174" s="6">
        <f t="shared" si="6"/>
        <v>23298080</v>
      </c>
      <c r="K174" s="6">
        <v>0</v>
      </c>
      <c r="L174" s="6">
        <v>1558400</v>
      </c>
      <c r="M174" s="6"/>
      <c r="N174" s="6">
        <v>0</v>
      </c>
      <c r="O174" s="6">
        <f t="shared" si="7"/>
        <v>1558400</v>
      </c>
      <c r="P174" s="6">
        <f t="shared" si="8"/>
        <v>24856480</v>
      </c>
      <c r="Q174" s="8"/>
    </row>
    <row r="175" spans="1:17" s="33" customFormat="1" ht="35.1" customHeight="1">
      <c r="A175" s="3" t="s">
        <v>28</v>
      </c>
      <c r="B175" s="103" t="s">
        <v>177</v>
      </c>
      <c r="C175" s="3" t="s">
        <v>136</v>
      </c>
      <c r="D175" s="51"/>
      <c r="E175" s="8">
        <v>252.7</v>
      </c>
      <c r="F175" s="3" t="s">
        <v>137</v>
      </c>
      <c r="G175" s="6">
        <v>13342560</v>
      </c>
      <c r="H175" s="6">
        <v>1768900</v>
      </c>
      <c r="I175" s="6">
        <v>0</v>
      </c>
      <c r="J175" s="6">
        <f t="shared" si="6"/>
        <v>15111460</v>
      </c>
      <c r="K175" s="6">
        <v>0</v>
      </c>
      <c r="L175" s="6">
        <v>1010800</v>
      </c>
      <c r="M175" s="6"/>
      <c r="N175" s="6">
        <v>0</v>
      </c>
      <c r="O175" s="6">
        <f t="shared" si="7"/>
        <v>1010800</v>
      </c>
      <c r="P175" s="6">
        <f t="shared" si="8"/>
        <v>16122260</v>
      </c>
      <c r="Q175" s="8"/>
    </row>
    <row r="176" spans="1:17" s="33" customFormat="1" ht="35.1" customHeight="1">
      <c r="A176" s="3" t="s">
        <v>28</v>
      </c>
      <c r="B176" s="103" t="s">
        <v>177</v>
      </c>
      <c r="C176" s="3" t="s">
        <v>136</v>
      </c>
      <c r="D176" s="51"/>
      <c r="E176" s="8">
        <v>446.1</v>
      </c>
      <c r="F176" s="3" t="s">
        <v>137</v>
      </c>
      <c r="G176" s="6">
        <v>23554080</v>
      </c>
      <c r="H176" s="6">
        <v>3122700</v>
      </c>
      <c r="I176" s="6">
        <v>0</v>
      </c>
      <c r="J176" s="6">
        <f t="shared" si="6"/>
        <v>26676780</v>
      </c>
      <c r="K176" s="6">
        <v>0</v>
      </c>
      <c r="L176" s="6">
        <v>1784400</v>
      </c>
      <c r="M176" s="6"/>
      <c r="N176" s="6">
        <v>0</v>
      </c>
      <c r="O176" s="6">
        <f t="shared" si="7"/>
        <v>1784400</v>
      </c>
      <c r="P176" s="6">
        <f t="shared" si="8"/>
        <v>28461180</v>
      </c>
      <c r="Q176" s="8"/>
    </row>
    <row r="177" spans="1:17" s="99" customFormat="1" ht="35.1" customHeight="1">
      <c r="A177" s="52">
        <v>39</v>
      </c>
      <c r="B177" s="104" t="s">
        <v>178</v>
      </c>
      <c r="C177" s="52" t="s">
        <v>136</v>
      </c>
      <c r="D177" s="54"/>
      <c r="E177" s="43">
        <v>1508.5</v>
      </c>
      <c r="F177" s="52"/>
      <c r="G177" s="1">
        <v>79648800</v>
      </c>
      <c r="H177" s="1">
        <v>10559500</v>
      </c>
      <c r="I177" s="6">
        <v>0</v>
      </c>
      <c r="J177" s="1">
        <f t="shared" si="6"/>
        <v>90208300</v>
      </c>
      <c r="K177" s="1">
        <v>37800000</v>
      </c>
      <c r="L177" s="1">
        <v>6034000</v>
      </c>
      <c r="M177" s="1">
        <v>199122000</v>
      </c>
      <c r="N177" s="1">
        <v>3000000</v>
      </c>
      <c r="O177" s="1">
        <f t="shared" si="7"/>
        <v>245956000</v>
      </c>
      <c r="P177" s="1">
        <f t="shared" si="8"/>
        <v>336164300</v>
      </c>
      <c r="Q177" s="43"/>
    </row>
    <row r="178" spans="1:17" s="33" customFormat="1" ht="35.1" customHeight="1">
      <c r="A178" s="3" t="s">
        <v>28</v>
      </c>
      <c r="B178" s="103" t="s">
        <v>178</v>
      </c>
      <c r="C178" s="3" t="s">
        <v>136</v>
      </c>
      <c r="D178" s="51"/>
      <c r="E178" s="8">
        <v>585.20000000000005</v>
      </c>
      <c r="F178" s="3" t="s">
        <v>137</v>
      </c>
      <c r="G178" s="6">
        <v>30898560</v>
      </c>
      <c r="H178" s="6">
        <v>4096400</v>
      </c>
      <c r="I178" s="6">
        <v>0</v>
      </c>
      <c r="J178" s="6">
        <f t="shared" si="6"/>
        <v>34994960</v>
      </c>
      <c r="K178" s="6">
        <v>37800000</v>
      </c>
      <c r="L178" s="6">
        <v>2340800</v>
      </c>
      <c r="M178" s="6">
        <v>77246400</v>
      </c>
      <c r="N178" s="6">
        <v>3000000</v>
      </c>
      <c r="O178" s="6">
        <f t="shared" si="7"/>
        <v>120387200</v>
      </c>
      <c r="P178" s="6">
        <f t="shared" si="8"/>
        <v>155382160</v>
      </c>
      <c r="Q178" s="8"/>
    </row>
    <row r="179" spans="1:17" s="33" customFormat="1" ht="35.1" customHeight="1">
      <c r="A179" s="3" t="s">
        <v>28</v>
      </c>
      <c r="B179" s="103" t="s">
        <v>178</v>
      </c>
      <c r="C179" s="3" t="s">
        <v>136</v>
      </c>
      <c r="D179" s="51"/>
      <c r="E179" s="8">
        <v>299.3</v>
      </c>
      <c r="F179" s="3" t="s">
        <v>137</v>
      </c>
      <c r="G179" s="6">
        <v>15803040</v>
      </c>
      <c r="H179" s="6">
        <v>2095100</v>
      </c>
      <c r="I179" s="6">
        <v>0</v>
      </c>
      <c r="J179" s="6">
        <f t="shared" si="6"/>
        <v>17898140</v>
      </c>
      <c r="K179" s="6">
        <v>0</v>
      </c>
      <c r="L179" s="6">
        <v>1197200</v>
      </c>
      <c r="M179" s="6">
        <v>39507600</v>
      </c>
      <c r="N179" s="6">
        <v>0</v>
      </c>
      <c r="O179" s="6">
        <f t="shared" si="7"/>
        <v>40704800</v>
      </c>
      <c r="P179" s="6">
        <f t="shared" si="8"/>
        <v>58602940</v>
      </c>
      <c r="Q179" s="8"/>
    </row>
    <row r="180" spans="1:17" s="33" customFormat="1" ht="35.1" customHeight="1">
      <c r="A180" s="3" t="s">
        <v>28</v>
      </c>
      <c r="B180" s="103" t="s">
        <v>178</v>
      </c>
      <c r="C180" s="3" t="s">
        <v>136</v>
      </c>
      <c r="D180" s="51"/>
      <c r="E180" s="8">
        <v>238.9</v>
      </c>
      <c r="F180" s="3" t="s">
        <v>137</v>
      </c>
      <c r="G180" s="6">
        <v>12613920</v>
      </c>
      <c r="H180" s="6">
        <v>1672300</v>
      </c>
      <c r="I180" s="6">
        <v>0</v>
      </c>
      <c r="J180" s="6">
        <f t="shared" si="6"/>
        <v>14286220</v>
      </c>
      <c r="K180" s="6">
        <v>0</v>
      </c>
      <c r="L180" s="6">
        <v>955600</v>
      </c>
      <c r="M180" s="6">
        <v>31534800</v>
      </c>
      <c r="N180" s="6">
        <v>0</v>
      </c>
      <c r="O180" s="6">
        <f t="shared" si="7"/>
        <v>32490400</v>
      </c>
      <c r="P180" s="6">
        <f t="shared" si="8"/>
        <v>46776620</v>
      </c>
      <c r="Q180" s="8"/>
    </row>
    <row r="181" spans="1:17" s="33" customFormat="1" ht="35.1" customHeight="1">
      <c r="A181" s="3" t="s">
        <v>28</v>
      </c>
      <c r="B181" s="103" t="s">
        <v>178</v>
      </c>
      <c r="C181" s="3" t="s">
        <v>136</v>
      </c>
      <c r="D181" s="51"/>
      <c r="E181" s="8">
        <v>385.1</v>
      </c>
      <c r="F181" s="3" t="s">
        <v>137</v>
      </c>
      <c r="G181" s="6">
        <v>20333280</v>
      </c>
      <c r="H181" s="6">
        <v>2695700</v>
      </c>
      <c r="I181" s="6">
        <v>0</v>
      </c>
      <c r="J181" s="6">
        <f t="shared" si="6"/>
        <v>23028980</v>
      </c>
      <c r="K181" s="6">
        <v>0</v>
      </c>
      <c r="L181" s="6">
        <v>1540400</v>
      </c>
      <c r="M181" s="6">
        <v>50833200</v>
      </c>
      <c r="N181" s="6">
        <v>0</v>
      </c>
      <c r="O181" s="6">
        <f t="shared" si="7"/>
        <v>52373600</v>
      </c>
      <c r="P181" s="6">
        <f t="shared" si="8"/>
        <v>75402580</v>
      </c>
      <c r="Q181" s="8"/>
    </row>
    <row r="182" spans="1:17" s="99" customFormat="1" ht="35.1" customHeight="1">
      <c r="A182" s="52">
        <v>40</v>
      </c>
      <c r="B182" s="104" t="s">
        <v>179</v>
      </c>
      <c r="C182" s="52" t="s">
        <v>136</v>
      </c>
      <c r="D182" s="54"/>
      <c r="E182" s="43">
        <v>1381.3</v>
      </c>
      <c r="F182" s="52"/>
      <c r="G182" s="1">
        <v>72932640</v>
      </c>
      <c r="H182" s="1">
        <v>10459900</v>
      </c>
      <c r="I182" s="6">
        <v>0</v>
      </c>
      <c r="J182" s="1">
        <f t="shared" si="6"/>
        <v>83392540</v>
      </c>
      <c r="K182" s="1">
        <v>21600000</v>
      </c>
      <c r="L182" s="1">
        <v>5525200</v>
      </c>
      <c r="M182" s="1">
        <v>182331600</v>
      </c>
      <c r="N182" s="1">
        <v>3000000</v>
      </c>
      <c r="O182" s="1">
        <f t="shared" si="7"/>
        <v>212456800</v>
      </c>
      <c r="P182" s="1">
        <f t="shared" si="8"/>
        <v>295849340</v>
      </c>
      <c r="Q182" s="43"/>
    </row>
    <row r="183" spans="1:17" s="33" customFormat="1" ht="35.1" customHeight="1">
      <c r="A183" s="3" t="s">
        <v>28</v>
      </c>
      <c r="B183" s="103" t="s">
        <v>180</v>
      </c>
      <c r="C183" s="3" t="s">
        <v>136</v>
      </c>
      <c r="D183" s="51"/>
      <c r="E183" s="8"/>
      <c r="F183" s="3" t="s">
        <v>142</v>
      </c>
      <c r="G183" s="6">
        <v>0</v>
      </c>
      <c r="H183" s="6">
        <v>0</v>
      </c>
      <c r="I183" s="6">
        <v>0</v>
      </c>
      <c r="J183" s="6">
        <f t="shared" si="6"/>
        <v>0</v>
      </c>
      <c r="K183" s="6">
        <v>21600000</v>
      </c>
      <c r="L183" s="6">
        <v>0</v>
      </c>
      <c r="M183" s="6">
        <v>0</v>
      </c>
      <c r="N183" s="6">
        <v>3000000</v>
      </c>
      <c r="O183" s="6">
        <f t="shared" si="7"/>
        <v>24600000</v>
      </c>
      <c r="P183" s="6">
        <f t="shared" si="8"/>
        <v>24600000</v>
      </c>
      <c r="Q183" s="8"/>
    </row>
    <row r="184" spans="1:17" s="99" customFormat="1" ht="35.1" customHeight="1">
      <c r="A184" s="3" t="s">
        <v>28</v>
      </c>
      <c r="B184" s="103" t="s">
        <v>180</v>
      </c>
      <c r="C184" s="3" t="s">
        <v>136</v>
      </c>
      <c r="D184" s="51"/>
      <c r="E184" s="8">
        <v>197</v>
      </c>
      <c r="F184" s="3" t="s">
        <v>137</v>
      </c>
      <c r="G184" s="6">
        <v>10401600</v>
      </c>
      <c r="H184" s="6">
        <v>1379000</v>
      </c>
      <c r="I184" s="6">
        <v>0</v>
      </c>
      <c r="J184" s="6">
        <f t="shared" si="6"/>
        <v>11780600</v>
      </c>
      <c r="K184" s="6">
        <v>0</v>
      </c>
      <c r="L184" s="6">
        <v>788000</v>
      </c>
      <c r="M184" s="6">
        <v>26004000</v>
      </c>
      <c r="N184" s="6">
        <v>0</v>
      </c>
      <c r="O184" s="6">
        <f t="shared" si="7"/>
        <v>26792000</v>
      </c>
      <c r="P184" s="6">
        <f t="shared" si="8"/>
        <v>38572600</v>
      </c>
      <c r="Q184" s="8"/>
    </row>
    <row r="185" spans="1:17" s="33" customFormat="1" ht="35.1" customHeight="1">
      <c r="A185" s="3" t="s">
        <v>28</v>
      </c>
      <c r="B185" s="103" t="s">
        <v>180</v>
      </c>
      <c r="C185" s="3" t="s">
        <v>136</v>
      </c>
      <c r="D185" s="51"/>
      <c r="E185" s="8">
        <v>254.2</v>
      </c>
      <c r="F185" s="3" t="s">
        <v>137</v>
      </c>
      <c r="G185" s="6">
        <v>13421760</v>
      </c>
      <c r="H185" s="6">
        <v>1779400</v>
      </c>
      <c r="I185" s="6">
        <v>0</v>
      </c>
      <c r="J185" s="6">
        <f t="shared" si="6"/>
        <v>15201160</v>
      </c>
      <c r="K185" s="6">
        <v>0</v>
      </c>
      <c r="L185" s="6">
        <v>1016800</v>
      </c>
      <c r="M185" s="6">
        <v>33554400</v>
      </c>
      <c r="N185" s="6">
        <v>0</v>
      </c>
      <c r="O185" s="6">
        <f t="shared" si="7"/>
        <v>34571200</v>
      </c>
      <c r="P185" s="6">
        <f t="shared" si="8"/>
        <v>49772360</v>
      </c>
      <c r="Q185" s="8"/>
    </row>
    <row r="186" spans="1:17" s="99" customFormat="1" ht="35.1" customHeight="1">
      <c r="A186" s="3" t="s">
        <v>28</v>
      </c>
      <c r="B186" s="103" t="s">
        <v>180</v>
      </c>
      <c r="C186" s="3" t="s">
        <v>136</v>
      </c>
      <c r="D186" s="51"/>
      <c r="E186" s="8">
        <v>231</v>
      </c>
      <c r="F186" s="3" t="s">
        <v>137</v>
      </c>
      <c r="G186" s="6">
        <v>12196800</v>
      </c>
      <c r="H186" s="6">
        <v>1617000</v>
      </c>
      <c r="I186" s="6">
        <v>0</v>
      </c>
      <c r="J186" s="6">
        <f t="shared" si="6"/>
        <v>13813800</v>
      </c>
      <c r="K186" s="6">
        <v>0</v>
      </c>
      <c r="L186" s="6">
        <v>924000</v>
      </c>
      <c r="M186" s="6">
        <v>30492000</v>
      </c>
      <c r="N186" s="6">
        <v>0</v>
      </c>
      <c r="O186" s="6">
        <f t="shared" si="7"/>
        <v>31416000</v>
      </c>
      <c r="P186" s="6">
        <f t="shared" si="8"/>
        <v>45229800</v>
      </c>
      <c r="Q186" s="8"/>
    </row>
    <row r="187" spans="1:17" s="33" customFormat="1" ht="35.1" customHeight="1">
      <c r="A187" s="3" t="s">
        <v>28</v>
      </c>
      <c r="B187" s="103" t="s">
        <v>180</v>
      </c>
      <c r="C187" s="3" t="s">
        <v>136</v>
      </c>
      <c r="D187" s="51"/>
      <c r="E187" s="8">
        <v>263.60000000000002</v>
      </c>
      <c r="F187" s="3" t="s">
        <v>142</v>
      </c>
      <c r="G187" s="6">
        <v>13918080</v>
      </c>
      <c r="H187" s="6">
        <v>2636000</v>
      </c>
      <c r="I187" s="6">
        <v>0</v>
      </c>
      <c r="J187" s="6">
        <f t="shared" si="6"/>
        <v>16554080</v>
      </c>
      <c r="K187" s="6">
        <v>0</v>
      </c>
      <c r="L187" s="6">
        <v>1054400</v>
      </c>
      <c r="M187" s="6">
        <v>34795200</v>
      </c>
      <c r="N187" s="6">
        <v>0</v>
      </c>
      <c r="O187" s="6">
        <f t="shared" si="7"/>
        <v>35849600</v>
      </c>
      <c r="P187" s="6">
        <f t="shared" si="8"/>
        <v>52403680</v>
      </c>
      <c r="Q187" s="8"/>
    </row>
    <row r="188" spans="1:17" s="33" customFormat="1" ht="35.1" customHeight="1">
      <c r="A188" s="3" t="s">
        <v>28</v>
      </c>
      <c r="B188" s="103" t="s">
        <v>180</v>
      </c>
      <c r="C188" s="3" t="s">
        <v>136</v>
      </c>
      <c r="D188" s="51"/>
      <c r="E188" s="8">
        <v>435.5</v>
      </c>
      <c r="F188" s="3" t="s">
        <v>137</v>
      </c>
      <c r="G188" s="6">
        <v>22994400</v>
      </c>
      <c r="H188" s="6">
        <v>3048500</v>
      </c>
      <c r="I188" s="6">
        <v>0</v>
      </c>
      <c r="J188" s="6">
        <f t="shared" si="6"/>
        <v>26042900</v>
      </c>
      <c r="K188" s="6">
        <v>0</v>
      </c>
      <c r="L188" s="6">
        <v>1742000</v>
      </c>
      <c r="M188" s="6">
        <v>57486000</v>
      </c>
      <c r="N188" s="6">
        <v>0</v>
      </c>
      <c r="O188" s="6">
        <f t="shared" si="7"/>
        <v>59228000</v>
      </c>
      <c r="P188" s="6">
        <f t="shared" si="8"/>
        <v>85270900</v>
      </c>
      <c r="Q188" s="8"/>
    </row>
    <row r="189" spans="1:17" s="99" customFormat="1" ht="35.1" customHeight="1">
      <c r="A189" s="52">
        <v>41</v>
      </c>
      <c r="B189" s="104" t="s">
        <v>181</v>
      </c>
      <c r="C189" s="52" t="s">
        <v>136</v>
      </c>
      <c r="D189" s="54"/>
      <c r="E189" s="43">
        <v>138.6</v>
      </c>
      <c r="F189" s="52"/>
      <c r="G189" s="1">
        <v>7318080</v>
      </c>
      <c r="H189" s="1">
        <v>970200</v>
      </c>
      <c r="I189" s="6">
        <v>0</v>
      </c>
      <c r="J189" s="1">
        <f t="shared" si="6"/>
        <v>8288280</v>
      </c>
      <c r="K189" s="1">
        <v>2700000</v>
      </c>
      <c r="L189" s="1">
        <v>554400</v>
      </c>
      <c r="M189" s="1">
        <v>18295200</v>
      </c>
      <c r="N189" s="1">
        <v>0</v>
      </c>
      <c r="O189" s="1">
        <f t="shared" si="7"/>
        <v>21549600</v>
      </c>
      <c r="P189" s="1">
        <f t="shared" si="8"/>
        <v>29837880</v>
      </c>
      <c r="Q189" s="43"/>
    </row>
    <row r="190" spans="1:17" s="99" customFormat="1" ht="35.1" customHeight="1">
      <c r="A190" s="3" t="s">
        <v>28</v>
      </c>
      <c r="B190" s="103" t="s">
        <v>181</v>
      </c>
      <c r="C190" s="3" t="s">
        <v>136</v>
      </c>
      <c r="D190" s="51"/>
      <c r="E190" s="8">
        <v>138.6</v>
      </c>
      <c r="F190" s="3" t="s">
        <v>139</v>
      </c>
      <c r="G190" s="6">
        <v>7318080</v>
      </c>
      <c r="H190" s="6">
        <v>970200</v>
      </c>
      <c r="I190" s="6">
        <v>0</v>
      </c>
      <c r="J190" s="6">
        <f t="shared" si="6"/>
        <v>8288280</v>
      </c>
      <c r="K190" s="6">
        <v>2700000</v>
      </c>
      <c r="L190" s="6">
        <v>554400</v>
      </c>
      <c r="M190" s="6">
        <v>18295200</v>
      </c>
      <c r="N190" s="6">
        <v>0</v>
      </c>
      <c r="O190" s="6">
        <f t="shared" si="7"/>
        <v>21549600</v>
      </c>
      <c r="P190" s="6">
        <f t="shared" si="8"/>
        <v>29837880</v>
      </c>
      <c r="Q190" s="8"/>
    </row>
    <row r="191" spans="1:17" s="99" customFormat="1" ht="35.1" customHeight="1">
      <c r="A191" s="52">
        <v>42</v>
      </c>
      <c r="B191" s="104" t="s">
        <v>182</v>
      </c>
      <c r="C191" s="52" t="s">
        <v>136</v>
      </c>
      <c r="D191" s="54"/>
      <c r="E191" s="43">
        <v>625.6</v>
      </c>
      <c r="F191" s="52"/>
      <c r="G191" s="1">
        <v>33031680</v>
      </c>
      <c r="H191" s="1">
        <v>4379200</v>
      </c>
      <c r="I191" s="6">
        <v>0</v>
      </c>
      <c r="J191" s="1">
        <f t="shared" si="6"/>
        <v>37410880</v>
      </c>
      <c r="K191" s="1">
        <v>1350000</v>
      </c>
      <c r="L191" s="1">
        <v>2502400</v>
      </c>
      <c r="M191" s="1">
        <v>82579200</v>
      </c>
      <c r="N191" s="1">
        <v>0</v>
      </c>
      <c r="O191" s="1">
        <f t="shared" si="7"/>
        <v>86431600</v>
      </c>
      <c r="P191" s="1">
        <f t="shared" si="8"/>
        <v>123842480</v>
      </c>
      <c r="Q191" s="43"/>
    </row>
    <row r="192" spans="1:17" s="99" customFormat="1" ht="35.1" customHeight="1">
      <c r="A192" s="3" t="s">
        <v>28</v>
      </c>
      <c r="B192" s="103" t="s">
        <v>182</v>
      </c>
      <c r="C192" s="3" t="s">
        <v>136</v>
      </c>
      <c r="D192" s="51"/>
      <c r="E192" s="8">
        <v>265.7</v>
      </c>
      <c r="F192" s="3" t="s">
        <v>137</v>
      </c>
      <c r="G192" s="6">
        <v>14028960</v>
      </c>
      <c r="H192" s="6">
        <v>1859900</v>
      </c>
      <c r="I192" s="6">
        <v>0</v>
      </c>
      <c r="J192" s="6">
        <f t="shared" si="6"/>
        <v>15888860</v>
      </c>
      <c r="K192" s="6">
        <v>1350000</v>
      </c>
      <c r="L192" s="6">
        <v>1062800</v>
      </c>
      <c r="M192" s="6">
        <v>35072400</v>
      </c>
      <c r="N192" s="6">
        <v>0</v>
      </c>
      <c r="O192" s="6">
        <f t="shared" si="7"/>
        <v>37485200</v>
      </c>
      <c r="P192" s="6">
        <f t="shared" si="8"/>
        <v>53374060</v>
      </c>
      <c r="Q192" s="8"/>
    </row>
    <row r="193" spans="1:17" s="33" customFormat="1" ht="35.1" customHeight="1">
      <c r="A193" s="3" t="s">
        <v>28</v>
      </c>
      <c r="B193" s="103" t="s">
        <v>182</v>
      </c>
      <c r="C193" s="3" t="s">
        <v>136</v>
      </c>
      <c r="D193" s="51"/>
      <c r="E193" s="8">
        <v>259.8</v>
      </c>
      <c r="F193" s="3" t="s">
        <v>137</v>
      </c>
      <c r="G193" s="6">
        <v>13717440</v>
      </c>
      <c r="H193" s="6">
        <v>1818600</v>
      </c>
      <c r="I193" s="6">
        <v>0</v>
      </c>
      <c r="J193" s="6">
        <f t="shared" si="6"/>
        <v>15536040</v>
      </c>
      <c r="K193" s="6">
        <v>0</v>
      </c>
      <c r="L193" s="6">
        <v>1039200</v>
      </c>
      <c r="M193" s="6">
        <v>34293600</v>
      </c>
      <c r="N193" s="6">
        <v>0</v>
      </c>
      <c r="O193" s="6">
        <f t="shared" si="7"/>
        <v>35332800</v>
      </c>
      <c r="P193" s="6">
        <f t="shared" si="8"/>
        <v>50868840</v>
      </c>
      <c r="Q193" s="8"/>
    </row>
    <row r="194" spans="1:17" s="33" customFormat="1" ht="35.1" customHeight="1">
      <c r="A194" s="3" t="s">
        <v>28</v>
      </c>
      <c r="B194" s="103" t="s">
        <v>182</v>
      </c>
      <c r="C194" s="3" t="s">
        <v>136</v>
      </c>
      <c r="D194" s="51"/>
      <c r="E194" s="8">
        <v>100.1</v>
      </c>
      <c r="F194" s="3" t="s">
        <v>137</v>
      </c>
      <c r="G194" s="6">
        <v>5285280</v>
      </c>
      <c r="H194" s="6">
        <v>700700</v>
      </c>
      <c r="I194" s="6">
        <v>0</v>
      </c>
      <c r="J194" s="6">
        <f t="shared" si="6"/>
        <v>5985980</v>
      </c>
      <c r="K194" s="6">
        <v>0</v>
      </c>
      <c r="L194" s="6">
        <v>400400</v>
      </c>
      <c r="M194" s="6">
        <v>13213200</v>
      </c>
      <c r="N194" s="6">
        <v>0</v>
      </c>
      <c r="O194" s="6">
        <f t="shared" si="7"/>
        <v>13613600</v>
      </c>
      <c r="P194" s="6">
        <f t="shared" si="8"/>
        <v>19599580</v>
      </c>
      <c r="Q194" s="8"/>
    </row>
    <row r="195" spans="1:17" s="99" customFormat="1" ht="35.1" customHeight="1">
      <c r="A195" s="52">
        <v>43</v>
      </c>
      <c r="B195" s="104" t="s">
        <v>183</v>
      </c>
      <c r="C195" s="52" t="s">
        <v>136</v>
      </c>
      <c r="D195" s="54"/>
      <c r="E195" s="43">
        <v>351.4</v>
      </c>
      <c r="F195" s="52"/>
      <c r="G195" s="1">
        <v>18553920</v>
      </c>
      <c r="H195" s="1">
        <v>2459800</v>
      </c>
      <c r="I195" s="6">
        <v>0</v>
      </c>
      <c r="J195" s="1">
        <f t="shared" si="6"/>
        <v>21013720</v>
      </c>
      <c r="K195" s="1">
        <v>8100000</v>
      </c>
      <c r="L195" s="1">
        <v>1405600</v>
      </c>
      <c r="M195" s="1">
        <v>46384800</v>
      </c>
      <c r="N195" s="1">
        <v>3000000</v>
      </c>
      <c r="O195" s="1">
        <f t="shared" si="7"/>
        <v>58890400</v>
      </c>
      <c r="P195" s="1">
        <f t="shared" si="8"/>
        <v>79904120</v>
      </c>
      <c r="Q195" s="43"/>
    </row>
    <row r="196" spans="1:17" s="33" customFormat="1" ht="35.1" customHeight="1">
      <c r="A196" s="3" t="s">
        <v>28</v>
      </c>
      <c r="B196" s="103" t="s">
        <v>183</v>
      </c>
      <c r="C196" s="3" t="s">
        <v>136</v>
      </c>
      <c r="D196" s="51"/>
      <c r="E196" s="8">
        <v>351.4</v>
      </c>
      <c r="F196" s="3" t="s">
        <v>137</v>
      </c>
      <c r="G196" s="6">
        <v>18553920</v>
      </c>
      <c r="H196" s="6">
        <v>2459800</v>
      </c>
      <c r="I196" s="6">
        <v>0</v>
      </c>
      <c r="J196" s="6">
        <f t="shared" si="6"/>
        <v>21013720</v>
      </c>
      <c r="K196" s="6">
        <v>8100000</v>
      </c>
      <c r="L196" s="6">
        <v>1405600</v>
      </c>
      <c r="M196" s="6">
        <v>46384800</v>
      </c>
      <c r="N196" s="6">
        <v>3000000</v>
      </c>
      <c r="O196" s="6">
        <f t="shared" si="7"/>
        <v>58890400</v>
      </c>
      <c r="P196" s="6">
        <f t="shared" si="8"/>
        <v>79904120</v>
      </c>
      <c r="Q196" s="8"/>
    </row>
    <row r="197" spans="1:17" s="99" customFormat="1" ht="35.1" customHeight="1">
      <c r="A197" s="52">
        <v>44</v>
      </c>
      <c r="B197" s="104" t="s">
        <v>184</v>
      </c>
      <c r="C197" s="52" t="s">
        <v>136</v>
      </c>
      <c r="D197" s="54"/>
      <c r="E197" s="43">
        <v>1221.5</v>
      </c>
      <c r="F197" s="52"/>
      <c r="G197" s="1">
        <v>64495200</v>
      </c>
      <c r="H197" s="1">
        <v>9779600</v>
      </c>
      <c r="I197" s="6">
        <v>0</v>
      </c>
      <c r="J197" s="1">
        <f t="shared" si="6"/>
        <v>74274800</v>
      </c>
      <c r="K197" s="1">
        <v>2700000</v>
      </c>
      <c r="L197" s="1">
        <v>4886000</v>
      </c>
      <c r="M197" s="1">
        <v>161238000</v>
      </c>
      <c r="N197" s="1">
        <v>0</v>
      </c>
      <c r="O197" s="1">
        <f t="shared" si="7"/>
        <v>168824000</v>
      </c>
      <c r="P197" s="1">
        <f t="shared" si="8"/>
        <v>243098800</v>
      </c>
      <c r="Q197" s="43"/>
    </row>
    <row r="198" spans="1:17" s="33" customFormat="1" ht="35.1" customHeight="1">
      <c r="A198" s="3" t="s">
        <v>28</v>
      </c>
      <c r="B198" s="103" t="s">
        <v>184</v>
      </c>
      <c r="C198" s="3" t="s">
        <v>136</v>
      </c>
      <c r="D198" s="51"/>
      <c r="E198" s="8">
        <v>223.3</v>
      </c>
      <c r="F198" s="3" t="s">
        <v>137</v>
      </c>
      <c r="G198" s="6">
        <v>11790240</v>
      </c>
      <c r="H198" s="6">
        <v>1563100</v>
      </c>
      <c r="I198" s="6">
        <v>0</v>
      </c>
      <c r="J198" s="6">
        <f t="shared" si="6"/>
        <v>13353340</v>
      </c>
      <c r="K198" s="6">
        <v>2700000</v>
      </c>
      <c r="L198" s="6">
        <v>893200</v>
      </c>
      <c r="M198" s="6">
        <v>29475600</v>
      </c>
      <c r="N198" s="6">
        <v>0</v>
      </c>
      <c r="O198" s="6">
        <f t="shared" si="7"/>
        <v>33068800</v>
      </c>
      <c r="P198" s="6">
        <f t="shared" si="8"/>
        <v>46422140</v>
      </c>
      <c r="Q198" s="8"/>
    </row>
    <row r="199" spans="1:17" s="33" customFormat="1" ht="35.1" customHeight="1">
      <c r="A199" s="3" t="s">
        <v>28</v>
      </c>
      <c r="B199" s="103" t="s">
        <v>184</v>
      </c>
      <c r="C199" s="3" t="s">
        <v>136</v>
      </c>
      <c r="D199" s="51"/>
      <c r="E199" s="8">
        <v>157.4</v>
      </c>
      <c r="F199" s="3" t="s">
        <v>142</v>
      </c>
      <c r="G199" s="6">
        <v>8310720</v>
      </c>
      <c r="H199" s="6">
        <v>1574000</v>
      </c>
      <c r="I199" s="6">
        <v>0</v>
      </c>
      <c r="J199" s="6">
        <f t="shared" si="6"/>
        <v>9884720</v>
      </c>
      <c r="K199" s="6">
        <v>0</v>
      </c>
      <c r="L199" s="6">
        <v>629600</v>
      </c>
      <c r="M199" s="6">
        <v>20776800</v>
      </c>
      <c r="N199" s="6">
        <v>0</v>
      </c>
      <c r="O199" s="6">
        <f t="shared" si="7"/>
        <v>21406400</v>
      </c>
      <c r="P199" s="6">
        <f t="shared" si="8"/>
        <v>31291120</v>
      </c>
      <c r="Q199" s="8"/>
    </row>
    <row r="200" spans="1:17" s="33" customFormat="1" ht="35.1" customHeight="1">
      <c r="A200" s="3" t="s">
        <v>28</v>
      </c>
      <c r="B200" s="103" t="s">
        <v>184</v>
      </c>
      <c r="C200" s="3" t="s">
        <v>136</v>
      </c>
      <c r="D200" s="51"/>
      <c r="E200" s="8">
        <v>252.3</v>
      </c>
      <c r="F200" s="3" t="s">
        <v>142</v>
      </c>
      <c r="G200" s="6">
        <v>13321440</v>
      </c>
      <c r="H200" s="6">
        <v>2523000</v>
      </c>
      <c r="I200" s="6">
        <v>0</v>
      </c>
      <c r="J200" s="6">
        <f t="shared" si="6"/>
        <v>15844440</v>
      </c>
      <c r="K200" s="6">
        <v>0</v>
      </c>
      <c r="L200" s="6">
        <v>1009200</v>
      </c>
      <c r="M200" s="6">
        <v>33303600</v>
      </c>
      <c r="N200" s="6">
        <v>0</v>
      </c>
      <c r="O200" s="6">
        <f t="shared" si="7"/>
        <v>34312800</v>
      </c>
      <c r="P200" s="6">
        <f t="shared" si="8"/>
        <v>50157240</v>
      </c>
      <c r="Q200" s="8"/>
    </row>
    <row r="201" spans="1:17" s="33" customFormat="1" ht="35.1" customHeight="1">
      <c r="A201" s="3" t="s">
        <v>28</v>
      </c>
      <c r="B201" s="103" t="s">
        <v>184</v>
      </c>
      <c r="C201" s="3" t="s">
        <v>136</v>
      </c>
      <c r="D201" s="51"/>
      <c r="E201" s="8">
        <v>588.5</v>
      </c>
      <c r="F201" s="3" t="s">
        <v>137</v>
      </c>
      <c r="G201" s="6">
        <v>31072800</v>
      </c>
      <c r="H201" s="6">
        <v>4119500</v>
      </c>
      <c r="I201" s="6">
        <v>0</v>
      </c>
      <c r="J201" s="6">
        <f t="shared" si="6"/>
        <v>35192300</v>
      </c>
      <c r="K201" s="6">
        <v>0</v>
      </c>
      <c r="L201" s="6">
        <v>2354000</v>
      </c>
      <c r="M201" s="6">
        <v>77682000</v>
      </c>
      <c r="N201" s="6">
        <v>0</v>
      </c>
      <c r="O201" s="6">
        <f t="shared" si="7"/>
        <v>80036000</v>
      </c>
      <c r="P201" s="6">
        <f t="shared" si="8"/>
        <v>115228300</v>
      </c>
      <c r="Q201" s="8"/>
    </row>
    <row r="202" spans="1:17" s="99" customFormat="1" ht="35.1" customHeight="1">
      <c r="A202" s="52">
        <v>45</v>
      </c>
      <c r="B202" s="104" t="s">
        <v>185</v>
      </c>
      <c r="C202" s="52" t="s">
        <v>136</v>
      </c>
      <c r="D202" s="54"/>
      <c r="E202" s="43">
        <v>1366.6</v>
      </c>
      <c r="F202" s="52"/>
      <c r="G202" s="1">
        <v>72156480</v>
      </c>
      <c r="H202" s="1">
        <v>11245600</v>
      </c>
      <c r="I202" s="6">
        <v>0</v>
      </c>
      <c r="J202" s="1">
        <f t="shared" si="6"/>
        <v>83402080</v>
      </c>
      <c r="K202" s="1">
        <v>13500000</v>
      </c>
      <c r="L202" s="1">
        <v>5466400</v>
      </c>
      <c r="M202" s="1">
        <v>180391200</v>
      </c>
      <c r="N202" s="1">
        <v>3000000</v>
      </c>
      <c r="O202" s="1">
        <f t="shared" si="7"/>
        <v>202357600</v>
      </c>
      <c r="P202" s="1">
        <f t="shared" si="8"/>
        <v>285759680</v>
      </c>
      <c r="Q202" s="43"/>
    </row>
    <row r="203" spans="1:17" s="33" customFormat="1" ht="35.1" customHeight="1">
      <c r="A203" s="3" t="s">
        <v>28</v>
      </c>
      <c r="B203" s="103" t="s">
        <v>185</v>
      </c>
      <c r="C203" s="3" t="s">
        <v>136</v>
      </c>
      <c r="D203" s="51"/>
      <c r="E203" s="8"/>
      <c r="F203" s="3" t="s">
        <v>142</v>
      </c>
      <c r="G203" s="6">
        <v>0</v>
      </c>
      <c r="H203" s="6">
        <v>0</v>
      </c>
      <c r="I203" s="6">
        <v>0</v>
      </c>
      <c r="J203" s="6">
        <f t="shared" ref="J203:J266" si="9">G203+H203</f>
        <v>0</v>
      </c>
      <c r="K203" s="6">
        <v>13500000</v>
      </c>
      <c r="L203" s="6">
        <v>0</v>
      </c>
      <c r="M203" s="6">
        <v>0</v>
      </c>
      <c r="N203" s="6">
        <v>3000000</v>
      </c>
      <c r="O203" s="6">
        <f t="shared" ref="O203:O266" si="10">K203+L203+M203+N203</f>
        <v>16500000</v>
      </c>
      <c r="P203" s="6">
        <f t="shared" ref="P203:P266" si="11">O203+J203</f>
        <v>16500000</v>
      </c>
      <c r="Q203" s="8"/>
    </row>
    <row r="204" spans="1:17" s="99" customFormat="1" ht="35.1" customHeight="1">
      <c r="A204" s="3" t="s">
        <v>28</v>
      </c>
      <c r="B204" s="103" t="s">
        <v>185</v>
      </c>
      <c r="C204" s="3" t="s">
        <v>136</v>
      </c>
      <c r="D204" s="51"/>
      <c r="E204" s="8">
        <v>239.3</v>
      </c>
      <c r="F204" s="3" t="s">
        <v>137</v>
      </c>
      <c r="G204" s="6">
        <v>12635040</v>
      </c>
      <c r="H204" s="6">
        <v>1675100</v>
      </c>
      <c r="I204" s="6">
        <v>0</v>
      </c>
      <c r="J204" s="6">
        <f t="shared" si="9"/>
        <v>14310140</v>
      </c>
      <c r="K204" s="6">
        <v>0</v>
      </c>
      <c r="L204" s="6">
        <v>957200</v>
      </c>
      <c r="M204" s="6">
        <v>31587600</v>
      </c>
      <c r="N204" s="6">
        <v>0</v>
      </c>
      <c r="O204" s="6">
        <f t="shared" si="10"/>
        <v>32544800</v>
      </c>
      <c r="P204" s="6">
        <f t="shared" si="11"/>
        <v>46854940</v>
      </c>
      <c r="Q204" s="8"/>
    </row>
    <row r="205" spans="1:17" s="33" customFormat="1" ht="35.1" customHeight="1">
      <c r="A205" s="3" t="s">
        <v>28</v>
      </c>
      <c r="B205" s="103" t="s">
        <v>185</v>
      </c>
      <c r="C205" s="3" t="s">
        <v>136</v>
      </c>
      <c r="D205" s="51"/>
      <c r="E205" s="8">
        <v>321</v>
      </c>
      <c r="F205" s="3" t="s">
        <v>142</v>
      </c>
      <c r="G205" s="6">
        <v>16948800</v>
      </c>
      <c r="H205" s="6">
        <v>3210000</v>
      </c>
      <c r="I205" s="6">
        <v>0</v>
      </c>
      <c r="J205" s="6">
        <f t="shared" si="9"/>
        <v>20158800</v>
      </c>
      <c r="K205" s="6">
        <v>0</v>
      </c>
      <c r="L205" s="6">
        <v>1284000</v>
      </c>
      <c r="M205" s="6">
        <v>42372000</v>
      </c>
      <c r="N205" s="6">
        <v>0</v>
      </c>
      <c r="O205" s="6">
        <f t="shared" si="10"/>
        <v>43656000</v>
      </c>
      <c r="P205" s="6">
        <f t="shared" si="11"/>
        <v>63814800</v>
      </c>
      <c r="Q205" s="8"/>
    </row>
    <row r="206" spans="1:17" s="33" customFormat="1" ht="35.1" customHeight="1">
      <c r="A206" s="3" t="s">
        <v>28</v>
      </c>
      <c r="B206" s="103" t="s">
        <v>185</v>
      </c>
      <c r="C206" s="3" t="s">
        <v>136</v>
      </c>
      <c r="D206" s="51"/>
      <c r="E206" s="8">
        <v>567.5</v>
      </c>
      <c r="F206" s="3" t="s">
        <v>137</v>
      </c>
      <c r="G206" s="6">
        <v>29964000</v>
      </c>
      <c r="H206" s="6">
        <v>3972500</v>
      </c>
      <c r="I206" s="6">
        <v>0</v>
      </c>
      <c r="J206" s="6">
        <f t="shared" si="9"/>
        <v>33936500</v>
      </c>
      <c r="K206" s="6">
        <v>0</v>
      </c>
      <c r="L206" s="6">
        <v>2270000</v>
      </c>
      <c r="M206" s="6">
        <v>74910000</v>
      </c>
      <c r="N206" s="6">
        <v>0</v>
      </c>
      <c r="O206" s="6">
        <f t="shared" si="10"/>
        <v>77180000</v>
      </c>
      <c r="P206" s="6">
        <f t="shared" si="11"/>
        <v>111116500</v>
      </c>
      <c r="Q206" s="8"/>
    </row>
    <row r="207" spans="1:17" s="99" customFormat="1" ht="35.1" customHeight="1">
      <c r="A207" s="3" t="s">
        <v>28</v>
      </c>
      <c r="B207" s="103" t="s">
        <v>185</v>
      </c>
      <c r="C207" s="3" t="s">
        <v>136</v>
      </c>
      <c r="D207" s="51"/>
      <c r="E207" s="8">
        <v>238.8</v>
      </c>
      <c r="F207" s="3" t="s">
        <v>142</v>
      </c>
      <c r="G207" s="6">
        <v>12608640</v>
      </c>
      <c r="H207" s="6">
        <v>2388000</v>
      </c>
      <c r="I207" s="6">
        <v>0</v>
      </c>
      <c r="J207" s="6">
        <f t="shared" si="9"/>
        <v>14996640</v>
      </c>
      <c r="K207" s="6">
        <v>0</v>
      </c>
      <c r="L207" s="6">
        <v>955200</v>
      </c>
      <c r="M207" s="6">
        <v>31521600</v>
      </c>
      <c r="N207" s="6">
        <v>0</v>
      </c>
      <c r="O207" s="6">
        <f t="shared" si="10"/>
        <v>32476800</v>
      </c>
      <c r="P207" s="6">
        <f t="shared" si="11"/>
        <v>47473440</v>
      </c>
      <c r="Q207" s="8"/>
    </row>
    <row r="208" spans="1:17" s="99" customFormat="1" ht="35.1" customHeight="1">
      <c r="A208" s="52">
        <v>46</v>
      </c>
      <c r="B208" s="104" t="s">
        <v>186</v>
      </c>
      <c r="C208" s="52" t="s">
        <v>136</v>
      </c>
      <c r="D208" s="54"/>
      <c r="E208" s="43">
        <v>863</v>
      </c>
      <c r="F208" s="52"/>
      <c r="G208" s="1">
        <v>45566400</v>
      </c>
      <c r="H208" s="1">
        <v>6041000</v>
      </c>
      <c r="I208" s="6">
        <v>0</v>
      </c>
      <c r="J208" s="1">
        <f t="shared" si="9"/>
        <v>51607400</v>
      </c>
      <c r="K208" s="1">
        <v>6750000</v>
      </c>
      <c r="L208" s="1">
        <v>3452000</v>
      </c>
      <c r="M208" s="1">
        <v>113916000</v>
      </c>
      <c r="N208" s="1">
        <v>0</v>
      </c>
      <c r="O208" s="1">
        <f t="shared" si="10"/>
        <v>124118000</v>
      </c>
      <c r="P208" s="1">
        <f t="shared" si="11"/>
        <v>175725400</v>
      </c>
      <c r="Q208" s="43"/>
    </row>
    <row r="209" spans="1:17" s="33" customFormat="1" ht="35.1" customHeight="1">
      <c r="A209" s="3" t="s">
        <v>28</v>
      </c>
      <c r="B209" s="103" t="s">
        <v>186</v>
      </c>
      <c r="C209" s="3" t="s">
        <v>136</v>
      </c>
      <c r="D209" s="51"/>
      <c r="E209" s="8">
        <v>648</v>
      </c>
      <c r="F209" s="3" t="s">
        <v>137</v>
      </c>
      <c r="G209" s="6">
        <v>34214400</v>
      </c>
      <c r="H209" s="6">
        <v>4536000</v>
      </c>
      <c r="I209" s="6">
        <v>0</v>
      </c>
      <c r="J209" s="6">
        <f t="shared" si="9"/>
        <v>38750400</v>
      </c>
      <c r="K209" s="6">
        <v>6750000</v>
      </c>
      <c r="L209" s="6">
        <v>2592000</v>
      </c>
      <c r="M209" s="6">
        <v>85536000</v>
      </c>
      <c r="N209" s="6">
        <v>0</v>
      </c>
      <c r="O209" s="6">
        <f t="shared" si="10"/>
        <v>94878000</v>
      </c>
      <c r="P209" s="6">
        <f t="shared" si="11"/>
        <v>133628400</v>
      </c>
      <c r="Q209" s="8"/>
    </row>
    <row r="210" spans="1:17" s="33" customFormat="1" ht="35.1" customHeight="1">
      <c r="A210" s="3" t="s">
        <v>28</v>
      </c>
      <c r="B210" s="103" t="s">
        <v>186</v>
      </c>
      <c r="C210" s="3" t="s">
        <v>136</v>
      </c>
      <c r="D210" s="51"/>
      <c r="E210" s="8">
        <v>215</v>
      </c>
      <c r="F210" s="3" t="s">
        <v>139</v>
      </c>
      <c r="G210" s="6">
        <v>11352000</v>
      </c>
      <c r="H210" s="6">
        <v>1505000</v>
      </c>
      <c r="I210" s="6">
        <v>0</v>
      </c>
      <c r="J210" s="6">
        <f t="shared" si="9"/>
        <v>12857000</v>
      </c>
      <c r="K210" s="6">
        <v>0</v>
      </c>
      <c r="L210" s="6">
        <v>860000</v>
      </c>
      <c r="M210" s="6">
        <v>28380000</v>
      </c>
      <c r="N210" s="6">
        <v>0</v>
      </c>
      <c r="O210" s="6">
        <f t="shared" si="10"/>
        <v>29240000</v>
      </c>
      <c r="P210" s="6">
        <f t="shared" si="11"/>
        <v>42097000</v>
      </c>
      <c r="Q210" s="8"/>
    </row>
    <row r="211" spans="1:17" s="99" customFormat="1" ht="35.1" customHeight="1">
      <c r="A211" s="52">
        <v>47</v>
      </c>
      <c r="B211" s="104" t="s">
        <v>187</v>
      </c>
      <c r="C211" s="52" t="s">
        <v>136</v>
      </c>
      <c r="D211" s="54"/>
      <c r="E211" s="43">
        <v>1494.6</v>
      </c>
      <c r="F211" s="52"/>
      <c r="G211" s="1">
        <v>78914880</v>
      </c>
      <c r="H211" s="1">
        <v>11200500</v>
      </c>
      <c r="I211" s="6">
        <v>0</v>
      </c>
      <c r="J211" s="1">
        <f t="shared" si="9"/>
        <v>90115380</v>
      </c>
      <c r="K211" s="1">
        <v>8100000</v>
      </c>
      <c r="L211" s="1">
        <v>5978400</v>
      </c>
      <c r="M211" s="1">
        <v>197287200</v>
      </c>
      <c r="N211" s="1">
        <v>3000000</v>
      </c>
      <c r="O211" s="1">
        <f t="shared" si="10"/>
        <v>214365600</v>
      </c>
      <c r="P211" s="1">
        <f t="shared" si="11"/>
        <v>304480980</v>
      </c>
      <c r="Q211" s="43"/>
    </row>
    <row r="212" spans="1:17" s="99" customFormat="1" ht="35.1" customHeight="1">
      <c r="A212" s="3" t="s">
        <v>28</v>
      </c>
      <c r="B212" s="103" t="s">
        <v>187</v>
      </c>
      <c r="C212" s="3" t="s">
        <v>136</v>
      </c>
      <c r="D212" s="51"/>
      <c r="E212" s="8">
        <v>309.5</v>
      </c>
      <c r="F212" s="3" t="s">
        <v>137</v>
      </c>
      <c r="G212" s="6">
        <v>16341600</v>
      </c>
      <c r="H212" s="6">
        <v>2166500</v>
      </c>
      <c r="I212" s="6">
        <v>0</v>
      </c>
      <c r="J212" s="6">
        <f t="shared" si="9"/>
        <v>18508100</v>
      </c>
      <c r="K212" s="6">
        <v>8100000</v>
      </c>
      <c r="L212" s="6">
        <v>1238000</v>
      </c>
      <c r="M212" s="6">
        <v>40854000</v>
      </c>
      <c r="N212" s="6">
        <v>3000000</v>
      </c>
      <c r="O212" s="6">
        <f t="shared" si="10"/>
        <v>53192000</v>
      </c>
      <c r="P212" s="6">
        <f t="shared" si="11"/>
        <v>71700100</v>
      </c>
      <c r="Q212" s="8"/>
    </row>
    <row r="213" spans="1:17" s="33" customFormat="1" ht="35.1" customHeight="1">
      <c r="A213" s="3" t="s">
        <v>28</v>
      </c>
      <c r="B213" s="103" t="s">
        <v>187</v>
      </c>
      <c r="C213" s="3" t="s">
        <v>136</v>
      </c>
      <c r="D213" s="51"/>
      <c r="E213" s="8">
        <v>522</v>
      </c>
      <c r="F213" s="3" t="s">
        <v>137</v>
      </c>
      <c r="G213" s="6">
        <v>27561600</v>
      </c>
      <c r="H213" s="6">
        <v>3654000</v>
      </c>
      <c r="I213" s="6">
        <v>0</v>
      </c>
      <c r="J213" s="6">
        <f t="shared" si="9"/>
        <v>31215600</v>
      </c>
      <c r="K213" s="6">
        <v>0</v>
      </c>
      <c r="L213" s="6">
        <v>2088000</v>
      </c>
      <c r="M213" s="6">
        <v>68904000</v>
      </c>
      <c r="N213" s="6">
        <v>0</v>
      </c>
      <c r="O213" s="6">
        <f t="shared" si="10"/>
        <v>70992000</v>
      </c>
      <c r="P213" s="6">
        <f t="shared" si="11"/>
        <v>102207600</v>
      </c>
      <c r="Q213" s="8"/>
    </row>
    <row r="214" spans="1:17" s="33" customFormat="1" ht="35.1" customHeight="1">
      <c r="A214" s="3" t="s">
        <v>28</v>
      </c>
      <c r="B214" s="103" t="s">
        <v>187</v>
      </c>
      <c r="C214" s="3" t="s">
        <v>136</v>
      </c>
      <c r="D214" s="51"/>
      <c r="E214" s="8">
        <v>108.2</v>
      </c>
      <c r="F214" s="3" t="s">
        <v>139</v>
      </c>
      <c r="G214" s="6">
        <v>5712960</v>
      </c>
      <c r="H214" s="6">
        <v>757400</v>
      </c>
      <c r="I214" s="6">
        <v>0</v>
      </c>
      <c r="J214" s="6">
        <f t="shared" si="9"/>
        <v>6470360</v>
      </c>
      <c r="K214" s="6">
        <v>0</v>
      </c>
      <c r="L214" s="6">
        <v>432800</v>
      </c>
      <c r="M214" s="6">
        <v>14282400</v>
      </c>
      <c r="N214" s="6">
        <v>0</v>
      </c>
      <c r="O214" s="6">
        <f t="shared" si="10"/>
        <v>14715200</v>
      </c>
      <c r="P214" s="6">
        <f t="shared" si="11"/>
        <v>21185560</v>
      </c>
      <c r="Q214" s="8"/>
    </row>
    <row r="215" spans="1:17" s="33" customFormat="1" ht="35.1" customHeight="1">
      <c r="A215" s="3" t="s">
        <v>28</v>
      </c>
      <c r="B215" s="103" t="s">
        <v>187</v>
      </c>
      <c r="C215" s="3" t="s">
        <v>136</v>
      </c>
      <c r="D215" s="51"/>
      <c r="E215" s="8">
        <v>246.1</v>
      </c>
      <c r="F215" s="3" t="s">
        <v>142</v>
      </c>
      <c r="G215" s="6">
        <v>12994080</v>
      </c>
      <c r="H215" s="6">
        <v>2461000</v>
      </c>
      <c r="I215" s="6">
        <v>0</v>
      </c>
      <c r="J215" s="6">
        <f t="shared" si="9"/>
        <v>15455080</v>
      </c>
      <c r="K215" s="6">
        <v>0</v>
      </c>
      <c r="L215" s="6">
        <v>984400</v>
      </c>
      <c r="M215" s="6">
        <v>32485200</v>
      </c>
      <c r="N215" s="6">
        <v>0</v>
      </c>
      <c r="O215" s="6">
        <f t="shared" si="10"/>
        <v>33469600</v>
      </c>
      <c r="P215" s="6">
        <f t="shared" si="11"/>
        <v>48924680</v>
      </c>
      <c r="Q215" s="8"/>
    </row>
    <row r="216" spans="1:17" s="33" customFormat="1" ht="35.1" customHeight="1">
      <c r="A216" s="3" t="s">
        <v>28</v>
      </c>
      <c r="B216" s="103" t="s">
        <v>187</v>
      </c>
      <c r="C216" s="3" t="s">
        <v>136</v>
      </c>
      <c r="D216" s="51"/>
      <c r="E216" s="8">
        <v>308.8</v>
      </c>
      <c r="F216" s="3" t="s">
        <v>137</v>
      </c>
      <c r="G216" s="6">
        <v>16304640</v>
      </c>
      <c r="H216" s="6">
        <v>2161600</v>
      </c>
      <c r="I216" s="6">
        <v>0</v>
      </c>
      <c r="J216" s="6">
        <f t="shared" si="9"/>
        <v>18466240</v>
      </c>
      <c r="K216" s="6">
        <v>0</v>
      </c>
      <c r="L216" s="6">
        <v>1235200</v>
      </c>
      <c r="M216" s="6">
        <v>40761600</v>
      </c>
      <c r="N216" s="6">
        <v>0</v>
      </c>
      <c r="O216" s="6">
        <f t="shared" si="10"/>
        <v>41996800</v>
      </c>
      <c r="P216" s="6">
        <f t="shared" si="11"/>
        <v>60463040</v>
      </c>
      <c r="Q216" s="8"/>
    </row>
    <row r="217" spans="1:17" s="99" customFormat="1" ht="35.1" customHeight="1">
      <c r="A217" s="52">
        <v>48</v>
      </c>
      <c r="B217" s="104" t="s">
        <v>188</v>
      </c>
      <c r="C217" s="52" t="s">
        <v>136</v>
      </c>
      <c r="D217" s="54"/>
      <c r="E217" s="43">
        <v>531.70000000000005</v>
      </c>
      <c r="F217" s="52"/>
      <c r="G217" s="1">
        <v>28073760</v>
      </c>
      <c r="H217" s="1">
        <v>3721900</v>
      </c>
      <c r="I217" s="6">
        <v>0</v>
      </c>
      <c r="J217" s="1">
        <f t="shared" si="9"/>
        <v>31795660</v>
      </c>
      <c r="K217" s="1">
        <v>6750000</v>
      </c>
      <c r="L217" s="1">
        <v>2126800</v>
      </c>
      <c r="M217" s="1">
        <v>70184400</v>
      </c>
      <c r="N217" s="1">
        <v>0</v>
      </c>
      <c r="O217" s="1">
        <f t="shared" si="10"/>
        <v>79061200</v>
      </c>
      <c r="P217" s="1">
        <f t="shared" si="11"/>
        <v>110856860</v>
      </c>
      <c r="Q217" s="43"/>
    </row>
    <row r="218" spans="1:17" s="99" customFormat="1" ht="35.1" customHeight="1">
      <c r="A218" s="3" t="s">
        <v>28</v>
      </c>
      <c r="B218" s="103" t="s">
        <v>188</v>
      </c>
      <c r="C218" s="3" t="s">
        <v>136</v>
      </c>
      <c r="D218" s="51"/>
      <c r="E218" s="8">
        <v>301.8</v>
      </c>
      <c r="F218" s="3" t="s">
        <v>137</v>
      </c>
      <c r="G218" s="6">
        <v>15935040</v>
      </c>
      <c r="H218" s="6">
        <v>2112600</v>
      </c>
      <c r="I218" s="6">
        <v>0</v>
      </c>
      <c r="J218" s="6">
        <f t="shared" si="9"/>
        <v>18047640</v>
      </c>
      <c r="K218" s="6">
        <v>6750000</v>
      </c>
      <c r="L218" s="6">
        <v>1207200</v>
      </c>
      <c r="M218" s="6">
        <v>39837600</v>
      </c>
      <c r="N218" s="6">
        <v>0</v>
      </c>
      <c r="O218" s="6">
        <f t="shared" si="10"/>
        <v>47794800</v>
      </c>
      <c r="P218" s="6">
        <f t="shared" si="11"/>
        <v>65842440</v>
      </c>
      <c r="Q218" s="8"/>
    </row>
    <row r="219" spans="1:17" s="33" customFormat="1" ht="35.1" customHeight="1">
      <c r="A219" s="3" t="s">
        <v>28</v>
      </c>
      <c r="B219" s="103" t="s">
        <v>188</v>
      </c>
      <c r="C219" s="3" t="s">
        <v>136</v>
      </c>
      <c r="D219" s="51"/>
      <c r="E219" s="8">
        <v>229.9</v>
      </c>
      <c r="F219" s="3" t="s">
        <v>137</v>
      </c>
      <c r="G219" s="6">
        <v>12138720</v>
      </c>
      <c r="H219" s="6">
        <v>1609300</v>
      </c>
      <c r="I219" s="6">
        <v>0</v>
      </c>
      <c r="J219" s="6">
        <f t="shared" si="9"/>
        <v>13748020</v>
      </c>
      <c r="K219" s="6">
        <v>0</v>
      </c>
      <c r="L219" s="6">
        <v>919600</v>
      </c>
      <c r="M219" s="6">
        <v>30346800</v>
      </c>
      <c r="N219" s="6">
        <v>0</v>
      </c>
      <c r="O219" s="6">
        <f t="shared" si="10"/>
        <v>31266400</v>
      </c>
      <c r="P219" s="6">
        <f t="shared" si="11"/>
        <v>45014420</v>
      </c>
      <c r="Q219" s="8"/>
    </row>
    <row r="220" spans="1:17" s="99" customFormat="1" ht="35.1" customHeight="1">
      <c r="A220" s="52">
        <v>49</v>
      </c>
      <c r="B220" s="104" t="s">
        <v>189</v>
      </c>
      <c r="C220" s="52" t="s">
        <v>136</v>
      </c>
      <c r="D220" s="54"/>
      <c r="E220" s="43">
        <v>2405.6999999999998</v>
      </c>
      <c r="F220" s="52"/>
      <c r="G220" s="1">
        <v>127020960</v>
      </c>
      <c r="H220" s="1">
        <v>16839900</v>
      </c>
      <c r="I220" s="6">
        <v>0</v>
      </c>
      <c r="J220" s="1">
        <f t="shared" si="9"/>
        <v>143860860</v>
      </c>
      <c r="K220" s="1">
        <v>13500000</v>
      </c>
      <c r="L220" s="1">
        <v>9622800</v>
      </c>
      <c r="M220" s="1">
        <v>317552400</v>
      </c>
      <c r="N220" s="1">
        <v>3000000</v>
      </c>
      <c r="O220" s="1">
        <f t="shared" si="10"/>
        <v>343675200</v>
      </c>
      <c r="P220" s="1">
        <f t="shared" si="11"/>
        <v>487536060</v>
      </c>
      <c r="Q220" s="43"/>
    </row>
    <row r="221" spans="1:17" s="33" customFormat="1" ht="35.1" customHeight="1">
      <c r="A221" s="3" t="s">
        <v>28</v>
      </c>
      <c r="B221" s="103" t="s">
        <v>189</v>
      </c>
      <c r="C221" s="3" t="s">
        <v>136</v>
      </c>
      <c r="D221" s="51"/>
      <c r="E221" s="8">
        <v>498.1</v>
      </c>
      <c r="F221" s="3" t="s">
        <v>139</v>
      </c>
      <c r="G221" s="6">
        <v>26299680</v>
      </c>
      <c r="H221" s="6">
        <v>3486700</v>
      </c>
      <c r="I221" s="6">
        <v>0</v>
      </c>
      <c r="J221" s="6">
        <f t="shared" si="9"/>
        <v>29786380</v>
      </c>
      <c r="K221" s="6">
        <v>13500000</v>
      </c>
      <c r="L221" s="6">
        <v>1992400</v>
      </c>
      <c r="M221" s="6">
        <v>65749200</v>
      </c>
      <c r="N221" s="6">
        <v>3000000</v>
      </c>
      <c r="O221" s="6">
        <f t="shared" si="10"/>
        <v>84241600</v>
      </c>
      <c r="P221" s="6">
        <f t="shared" si="11"/>
        <v>114027980</v>
      </c>
      <c r="Q221" s="8"/>
    </row>
    <row r="222" spans="1:17" s="99" customFormat="1" ht="35.1" customHeight="1">
      <c r="A222" s="3" t="s">
        <v>28</v>
      </c>
      <c r="B222" s="103" t="s">
        <v>189</v>
      </c>
      <c r="C222" s="3" t="s">
        <v>136</v>
      </c>
      <c r="D222" s="51"/>
      <c r="E222" s="8">
        <v>575.20000000000005</v>
      </c>
      <c r="F222" s="3" t="s">
        <v>137</v>
      </c>
      <c r="G222" s="6">
        <v>30370560</v>
      </c>
      <c r="H222" s="6">
        <v>4026400</v>
      </c>
      <c r="I222" s="6">
        <v>0</v>
      </c>
      <c r="J222" s="6">
        <f t="shared" si="9"/>
        <v>34396960</v>
      </c>
      <c r="K222" s="6">
        <v>0</v>
      </c>
      <c r="L222" s="6">
        <v>2300800</v>
      </c>
      <c r="M222" s="6">
        <v>75926400</v>
      </c>
      <c r="N222" s="6">
        <v>0</v>
      </c>
      <c r="O222" s="6">
        <f t="shared" si="10"/>
        <v>78227200</v>
      </c>
      <c r="P222" s="6">
        <f t="shared" si="11"/>
        <v>112624160</v>
      </c>
      <c r="Q222" s="8"/>
    </row>
    <row r="223" spans="1:17" s="33" customFormat="1" ht="35.1" customHeight="1">
      <c r="A223" s="3" t="s">
        <v>28</v>
      </c>
      <c r="B223" s="103" t="s">
        <v>189</v>
      </c>
      <c r="C223" s="3" t="s">
        <v>136</v>
      </c>
      <c r="D223" s="51"/>
      <c r="E223" s="8">
        <v>166.5</v>
      </c>
      <c r="F223" s="3" t="s">
        <v>137</v>
      </c>
      <c r="G223" s="6">
        <v>8791200</v>
      </c>
      <c r="H223" s="6">
        <v>1165500</v>
      </c>
      <c r="I223" s="6">
        <v>0</v>
      </c>
      <c r="J223" s="6">
        <f t="shared" si="9"/>
        <v>9956700</v>
      </c>
      <c r="K223" s="6">
        <v>0</v>
      </c>
      <c r="L223" s="6">
        <v>666000</v>
      </c>
      <c r="M223" s="6">
        <v>21978000</v>
      </c>
      <c r="N223" s="6">
        <v>0</v>
      </c>
      <c r="O223" s="6">
        <f t="shared" si="10"/>
        <v>22644000</v>
      </c>
      <c r="P223" s="6">
        <f t="shared" si="11"/>
        <v>32600700</v>
      </c>
      <c r="Q223" s="8"/>
    </row>
    <row r="224" spans="1:17" s="33" customFormat="1" ht="35.1" customHeight="1">
      <c r="A224" s="3" t="s">
        <v>28</v>
      </c>
      <c r="B224" s="103" t="s">
        <v>189</v>
      </c>
      <c r="C224" s="3" t="s">
        <v>136</v>
      </c>
      <c r="D224" s="51"/>
      <c r="E224" s="8">
        <v>546.4</v>
      </c>
      <c r="F224" s="3" t="s">
        <v>137</v>
      </c>
      <c r="G224" s="6">
        <v>28849920</v>
      </c>
      <c r="H224" s="6">
        <v>3824800</v>
      </c>
      <c r="I224" s="6">
        <v>0</v>
      </c>
      <c r="J224" s="6">
        <f t="shared" si="9"/>
        <v>32674720</v>
      </c>
      <c r="K224" s="6">
        <v>0</v>
      </c>
      <c r="L224" s="6">
        <v>2185600</v>
      </c>
      <c r="M224" s="6">
        <v>72124800</v>
      </c>
      <c r="N224" s="6">
        <v>0</v>
      </c>
      <c r="O224" s="6">
        <f t="shared" si="10"/>
        <v>74310400</v>
      </c>
      <c r="P224" s="6">
        <f t="shared" si="11"/>
        <v>106985120</v>
      </c>
      <c r="Q224" s="8"/>
    </row>
    <row r="225" spans="1:17" s="33" customFormat="1" ht="35.1" customHeight="1">
      <c r="A225" s="3" t="s">
        <v>28</v>
      </c>
      <c r="B225" s="103" t="s">
        <v>189</v>
      </c>
      <c r="C225" s="3" t="s">
        <v>136</v>
      </c>
      <c r="D225" s="51"/>
      <c r="E225" s="8">
        <v>331.7</v>
      </c>
      <c r="F225" s="3" t="s">
        <v>137</v>
      </c>
      <c r="G225" s="6">
        <v>17513760</v>
      </c>
      <c r="H225" s="6">
        <v>2321900</v>
      </c>
      <c r="I225" s="6">
        <v>0</v>
      </c>
      <c r="J225" s="6">
        <f t="shared" si="9"/>
        <v>19835660</v>
      </c>
      <c r="K225" s="6">
        <v>0</v>
      </c>
      <c r="L225" s="6">
        <v>1326800</v>
      </c>
      <c r="M225" s="6">
        <v>43784400</v>
      </c>
      <c r="N225" s="6">
        <v>0</v>
      </c>
      <c r="O225" s="6">
        <f t="shared" si="10"/>
        <v>45111200</v>
      </c>
      <c r="P225" s="6">
        <f t="shared" si="11"/>
        <v>64946860</v>
      </c>
      <c r="Q225" s="8"/>
    </row>
    <row r="226" spans="1:17" s="33" customFormat="1" ht="35.1" customHeight="1">
      <c r="A226" s="3" t="s">
        <v>28</v>
      </c>
      <c r="B226" s="103" t="s">
        <v>189</v>
      </c>
      <c r="C226" s="3" t="s">
        <v>136</v>
      </c>
      <c r="D226" s="51"/>
      <c r="E226" s="8">
        <v>287.8</v>
      </c>
      <c r="F226" s="3" t="s">
        <v>137</v>
      </c>
      <c r="G226" s="6">
        <v>15195840</v>
      </c>
      <c r="H226" s="6">
        <v>2014600</v>
      </c>
      <c r="I226" s="6">
        <v>0</v>
      </c>
      <c r="J226" s="6">
        <f t="shared" si="9"/>
        <v>17210440</v>
      </c>
      <c r="K226" s="6">
        <v>0</v>
      </c>
      <c r="L226" s="6">
        <v>1151200</v>
      </c>
      <c r="M226" s="6">
        <v>37989600</v>
      </c>
      <c r="N226" s="6">
        <v>0</v>
      </c>
      <c r="O226" s="6">
        <f t="shared" si="10"/>
        <v>39140800</v>
      </c>
      <c r="P226" s="6">
        <f t="shared" si="11"/>
        <v>56351240</v>
      </c>
      <c r="Q226" s="8"/>
    </row>
    <row r="227" spans="1:17" s="99" customFormat="1" ht="35.1" customHeight="1">
      <c r="A227" s="52">
        <v>50</v>
      </c>
      <c r="B227" s="104" t="s">
        <v>190</v>
      </c>
      <c r="C227" s="52" t="s">
        <v>136</v>
      </c>
      <c r="D227" s="54"/>
      <c r="E227" s="43">
        <v>2022.7</v>
      </c>
      <c r="F227" s="52"/>
      <c r="G227" s="1">
        <v>106798560</v>
      </c>
      <c r="H227" s="1">
        <v>14158900</v>
      </c>
      <c r="I227" s="6">
        <v>0</v>
      </c>
      <c r="J227" s="1">
        <f t="shared" si="9"/>
        <v>120957460</v>
      </c>
      <c r="K227" s="1">
        <v>1350000</v>
      </c>
      <c r="L227" s="1">
        <v>8090800</v>
      </c>
      <c r="M227" s="1">
        <v>266996400</v>
      </c>
      <c r="N227" s="1">
        <v>0</v>
      </c>
      <c r="O227" s="1">
        <f t="shared" si="10"/>
        <v>276437200</v>
      </c>
      <c r="P227" s="1">
        <f t="shared" si="11"/>
        <v>397394660</v>
      </c>
      <c r="Q227" s="43"/>
    </row>
    <row r="228" spans="1:17" s="33" customFormat="1" ht="35.1" customHeight="1">
      <c r="A228" s="3" t="s">
        <v>28</v>
      </c>
      <c r="B228" s="103" t="s">
        <v>190</v>
      </c>
      <c r="C228" s="3" t="s">
        <v>136</v>
      </c>
      <c r="D228" s="51"/>
      <c r="E228" s="8"/>
      <c r="F228" s="3" t="s">
        <v>142</v>
      </c>
      <c r="G228" s="6">
        <v>0</v>
      </c>
      <c r="H228" s="6">
        <v>0</v>
      </c>
      <c r="I228" s="6">
        <v>0</v>
      </c>
      <c r="J228" s="6">
        <f t="shared" si="9"/>
        <v>0</v>
      </c>
      <c r="K228" s="6">
        <v>1350000</v>
      </c>
      <c r="L228" s="6">
        <v>0</v>
      </c>
      <c r="M228" s="6">
        <v>0</v>
      </c>
      <c r="N228" s="6">
        <v>0</v>
      </c>
      <c r="O228" s="6">
        <f t="shared" si="10"/>
        <v>1350000</v>
      </c>
      <c r="P228" s="6">
        <f t="shared" si="11"/>
        <v>1350000</v>
      </c>
      <c r="Q228" s="8"/>
    </row>
    <row r="229" spans="1:17" s="99" customFormat="1" ht="35.1" customHeight="1">
      <c r="A229" s="3" t="s">
        <v>28</v>
      </c>
      <c r="B229" s="103" t="s">
        <v>190</v>
      </c>
      <c r="C229" s="3" t="s">
        <v>136</v>
      </c>
      <c r="D229" s="51"/>
      <c r="E229" s="8">
        <v>155.19999999999999</v>
      </c>
      <c r="F229" s="3" t="s">
        <v>137</v>
      </c>
      <c r="G229" s="6">
        <v>8194560</v>
      </c>
      <c r="H229" s="6">
        <v>1086400</v>
      </c>
      <c r="I229" s="6">
        <v>0</v>
      </c>
      <c r="J229" s="6">
        <f t="shared" si="9"/>
        <v>9280960</v>
      </c>
      <c r="K229" s="6">
        <v>0</v>
      </c>
      <c r="L229" s="6">
        <v>620800</v>
      </c>
      <c r="M229" s="6">
        <v>20486400</v>
      </c>
      <c r="N229" s="6">
        <v>0</v>
      </c>
      <c r="O229" s="6">
        <f t="shared" si="10"/>
        <v>21107200</v>
      </c>
      <c r="P229" s="6">
        <f t="shared" si="11"/>
        <v>30388160</v>
      </c>
      <c r="Q229" s="8"/>
    </row>
    <row r="230" spans="1:17" s="33" customFormat="1" ht="35.1" customHeight="1">
      <c r="A230" s="3" t="s">
        <v>28</v>
      </c>
      <c r="B230" s="103" t="s">
        <v>190</v>
      </c>
      <c r="C230" s="3" t="s">
        <v>136</v>
      </c>
      <c r="D230" s="51"/>
      <c r="E230" s="8">
        <v>602.5</v>
      </c>
      <c r="F230" s="3" t="s">
        <v>139</v>
      </c>
      <c r="G230" s="6">
        <v>31812000</v>
      </c>
      <c r="H230" s="6">
        <v>4217500</v>
      </c>
      <c r="I230" s="6">
        <v>0</v>
      </c>
      <c r="J230" s="6">
        <f t="shared" si="9"/>
        <v>36029500</v>
      </c>
      <c r="K230" s="6">
        <v>0</v>
      </c>
      <c r="L230" s="6">
        <v>2410000</v>
      </c>
      <c r="M230" s="6">
        <v>79530000</v>
      </c>
      <c r="N230" s="6">
        <v>0</v>
      </c>
      <c r="O230" s="6">
        <f t="shared" si="10"/>
        <v>81940000</v>
      </c>
      <c r="P230" s="6">
        <f t="shared" si="11"/>
        <v>117969500</v>
      </c>
      <c r="Q230" s="8"/>
    </row>
    <row r="231" spans="1:17" s="33" customFormat="1" ht="35.1" customHeight="1">
      <c r="A231" s="3" t="s">
        <v>28</v>
      </c>
      <c r="B231" s="103" t="s">
        <v>190</v>
      </c>
      <c r="C231" s="3" t="s">
        <v>136</v>
      </c>
      <c r="D231" s="51"/>
      <c r="E231" s="8">
        <v>239.3</v>
      </c>
      <c r="F231" s="3" t="s">
        <v>137</v>
      </c>
      <c r="G231" s="6">
        <v>12635040</v>
      </c>
      <c r="H231" s="6">
        <v>1675100</v>
      </c>
      <c r="I231" s="6">
        <v>0</v>
      </c>
      <c r="J231" s="6">
        <f t="shared" si="9"/>
        <v>14310140</v>
      </c>
      <c r="K231" s="6">
        <v>0</v>
      </c>
      <c r="L231" s="6">
        <v>957200</v>
      </c>
      <c r="M231" s="6">
        <v>31587600</v>
      </c>
      <c r="N231" s="6">
        <v>0</v>
      </c>
      <c r="O231" s="6">
        <f t="shared" si="10"/>
        <v>32544800</v>
      </c>
      <c r="P231" s="6">
        <f t="shared" si="11"/>
        <v>46854940</v>
      </c>
      <c r="Q231" s="8"/>
    </row>
    <row r="232" spans="1:17" s="33" customFormat="1" ht="35.1" customHeight="1">
      <c r="A232" s="3" t="s">
        <v>28</v>
      </c>
      <c r="B232" s="103" t="s">
        <v>190</v>
      </c>
      <c r="C232" s="3" t="s">
        <v>136</v>
      </c>
      <c r="D232" s="51"/>
      <c r="E232" s="8">
        <v>738</v>
      </c>
      <c r="F232" s="3" t="s">
        <v>137</v>
      </c>
      <c r="G232" s="6">
        <v>38966400</v>
      </c>
      <c r="H232" s="6">
        <v>5166000</v>
      </c>
      <c r="I232" s="6">
        <v>0</v>
      </c>
      <c r="J232" s="6">
        <f t="shared" si="9"/>
        <v>44132400</v>
      </c>
      <c r="K232" s="6">
        <v>0</v>
      </c>
      <c r="L232" s="6">
        <v>2952000</v>
      </c>
      <c r="M232" s="6">
        <v>97416000</v>
      </c>
      <c r="N232" s="6">
        <v>0</v>
      </c>
      <c r="O232" s="6">
        <f t="shared" si="10"/>
        <v>100368000</v>
      </c>
      <c r="P232" s="6">
        <f t="shared" si="11"/>
        <v>144500400</v>
      </c>
      <c r="Q232" s="8"/>
    </row>
    <row r="233" spans="1:17" s="99" customFormat="1" ht="35.1" customHeight="1">
      <c r="A233" s="3" t="s">
        <v>28</v>
      </c>
      <c r="B233" s="103" t="s">
        <v>190</v>
      </c>
      <c r="C233" s="3" t="s">
        <v>136</v>
      </c>
      <c r="D233" s="51"/>
      <c r="E233" s="8">
        <v>287.7</v>
      </c>
      <c r="F233" s="3" t="s">
        <v>137</v>
      </c>
      <c r="G233" s="6">
        <v>15190560</v>
      </c>
      <c r="H233" s="6">
        <v>2013900</v>
      </c>
      <c r="I233" s="6">
        <v>0</v>
      </c>
      <c r="J233" s="6">
        <f t="shared" si="9"/>
        <v>17204460</v>
      </c>
      <c r="K233" s="6">
        <v>0</v>
      </c>
      <c r="L233" s="6">
        <v>1150800</v>
      </c>
      <c r="M233" s="6">
        <v>37976400</v>
      </c>
      <c r="N233" s="6">
        <v>0</v>
      </c>
      <c r="O233" s="6">
        <f t="shared" si="10"/>
        <v>39127200</v>
      </c>
      <c r="P233" s="6">
        <f t="shared" si="11"/>
        <v>56331660</v>
      </c>
      <c r="Q233" s="8"/>
    </row>
    <row r="234" spans="1:17" s="99" customFormat="1" ht="35.1" customHeight="1">
      <c r="A234" s="52">
        <v>51</v>
      </c>
      <c r="B234" s="104" t="s">
        <v>141</v>
      </c>
      <c r="C234" s="52" t="s">
        <v>136</v>
      </c>
      <c r="D234" s="54"/>
      <c r="E234" s="43">
        <v>824.2</v>
      </c>
      <c r="F234" s="52"/>
      <c r="G234" s="1">
        <v>43517760</v>
      </c>
      <c r="H234" s="1">
        <v>6814000</v>
      </c>
      <c r="I234" s="6">
        <v>0</v>
      </c>
      <c r="J234" s="1">
        <f t="shared" si="9"/>
        <v>50331760</v>
      </c>
      <c r="K234" s="1">
        <v>5400000</v>
      </c>
      <c r="L234" s="1">
        <v>3296800</v>
      </c>
      <c r="M234" s="1">
        <v>108794400</v>
      </c>
      <c r="N234" s="1">
        <v>0</v>
      </c>
      <c r="O234" s="1">
        <f t="shared" si="10"/>
        <v>117491200</v>
      </c>
      <c r="P234" s="1">
        <f t="shared" si="11"/>
        <v>167822960</v>
      </c>
      <c r="Q234" s="43"/>
    </row>
    <row r="235" spans="1:17" s="33" customFormat="1" ht="35.1" customHeight="1">
      <c r="A235" s="3" t="s">
        <v>28</v>
      </c>
      <c r="B235" s="103" t="s">
        <v>141</v>
      </c>
      <c r="C235" s="3" t="s">
        <v>136</v>
      </c>
      <c r="D235" s="51"/>
      <c r="E235" s="8">
        <v>227.2</v>
      </c>
      <c r="F235" s="3" t="s">
        <v>137</v>
      </c>
      <c r="G235" s="6">
        <v>11996160</v>
      </c>
      <c r="H235" s="6">
        <v>1590400</v>
      </c>
      <c r="I235" s="6">
        <v>0</v>
      </c>
      <c r="J235" s="6">
        <f t="shared" si="9"/>
        <v>13586560</v>
      </c>
      <c r="K235" s="6">
        <v>5400000</v>
      </c>
      <c r="L235" s="6">
        <v>908800</v>
      </c>
      <c r="M235" s="6">
        <v>29990400</v>
      </c>
      <c r="N235" s="6">
        <v>0</v>
      </c>
      <c r="O235" s="6">
        <f t="shared" si="10"/>
        <v>36299200</v>
      </c>
      <c r="P235" s="6">
        <f t="shared" si="11"/>
        <v>49885760</v>
      </c>
      <c r="Q235" s="8"/>
    </row>
    <row r="236" spans="1:17" s="33" customFormat="1" ht="35.1" customHeight="1">
      <c r="A236" s="3" t="s">
        <v>28</v>
      </c>
      <c r="B236" s="103" t="s">
        <v>141</v>
      </c>
      <c r="C236" s="3" t="s">
        <v>136</v>
      </c>
      <c r="D236" s="51"/>
      <c r="E236" s="8">
        <v>248.8</v>
      </c>
      <c r="F236" s="3" t="s">
        <v>137</v>
      </c>
      <c r="G236" s="6">
        <v>13136640</v>
      </c>
      <c r="H236" s="6">
        <v>1741600</v>
      </c>
      <c r="I236" s="6">
        <v>0</v>
      </c>
      <c r="J236" s="6">
        <f t="shared" si="9"/>
        <v>14878240</v>
      </c>
      <c r="K236" s="6">
        <v>0</v>
      </c>
      <c r="L236" s="6">
        <v>995200</v>
      </c>
      <c r="M236" s="6">
        <v>32841600</v>
      </c>
      <c r="N236" s="6">
        <v>0</v>
      </c>
      <c r="O236" s="6">
        <f t="shared" si="10"/>
        <v>33836800</v>
      </c>
      <c r="P236" s="6">
        <f t="shared" si="11"/>
        <v>48715040</v>
      </c>
      <c r="Q236" s="8"/>
    </row>
    <row r="237" spans="1:17" s="33" customFormat="1" ht="35.1" customHeight="1">
      <c r="A237" s="3" t="s">
        <v>28</v>
      </c>
      <c r="B237" s="103" t="s">
        <v>141</v>
      </c>
      <c r="C237" s="3" t="s">
        <v>136</v>
      </c>
      <c r="D237" s="51"/>
      <c r="E237" s="8">
        <v>348.2</v>
      </c>
      <c r="F237" s="3" t="s">
        <v>142</v>
      </c>
      <c r="G237" s="6">
        <v>18384960</v>
      </c>
      <c r="H237" s="6">
        <v>3482000</v>
      </c>
      <c r="I237" s="6">
        <v>0</v>
      </c>
      <c r="J237" s="6">
        <f t="shared" si="9"/>
        <v>21866960</v>
      </c>
      <c r="K237" s="6">
        <v>0</v>
      </c>
      <c r="L237" s="6">
        <v>1392800</v>
      </c>
      <c r="M237" s="6">
        <v>45962400</v>
      </c>
      <c r="N237" s="6">
        <v>0</v>
      </c>
      <c r="O237" s="6">
        <f t="shared" si="10"/>
        <v>47355200</v>
      </c>
      <c r="P237" s="6">
        <f t="shared" si="11"/>
        <v>69222160</v>
      </c>
      <c r="Q237" s="8"/>
    </row>
    <row r="238" spans="1:17" s="99" customFormat="1" ht="35.1" customHeight="1">
      <c r="A238" s="52">
        <v>52</v>
      </c>
      <c r="B238" s="104" t="s">
        <v>191</v>
      </c>
      <c r="C238" s="52" t="s">
        <v>136</v>
      </c>
      <c r="D238" s="54"/>
      <c r="E238" s="43">
        <v>755.5</v>
      </c>
      <c r="F238" s="52"/>
      <c r="G238" s="1">
        <v>39890400</v>
      </c>
      <c r="H238" s="1">
        <v>5867500</v>
      </c>
      <c r="I238" s="6">
        <v>0</v>
      </c>
      <c r="J238" s="1">
        <f t="shared" si="9"/>
        <v>45757900</v>
      </c>
      <c r="K238" s="1">
        <v>9450000</v>
      </c>
      <c r="L238" s="1">
        <v>3022000</v>
      </c>
      <c r="M238" s="1">
        <v>99726000</v>
      </c>
      <c r="N238" s="1">
        <v>0</v>
      </c>
      <c r="O238" s="1">
        <f t="shared" si="10"/>
        <v>112198000</v>
      </c>
      <c r="P238" s="1">
        <f t="shared" si="11"/>
        <v>157955900</v>
      </c>
      <c r="Q238" s="43"/>
    </row>
    <row r="239" spans="1:17" s="33" customFormat="1" ht="35.1" customHeight="1">
      <c r="A239" s="3" t="s">
        <v>28</v>
      </c>
      <c r="B239" s="103" t="s">
        <v>191</v>
      </c>
      <c r="C239" s="3" t="s">
        <v>136</v>
      </c>
      <c r="D239" s="51"/>
      <c r="E239" s="8">
        <v>193</v>
      </c>
      <c r="F239" s="3" t="s">
        <v>142</v>
      </c>
      <c r="G239" s="6">
        <v>10190400</v>
      </c>
      <c r="H239" s="6">
        <v>1930000</v>
      </c>
      <c r="I239" s="6">
        <v>0</v>
      </c>
      <c r="J239" s="6">
        <f t="shared" si="9"/>
        <v>12120400</v>
      </c>
      <c r="K239" s="6">
        <v>9450000</v>
      </c>
      <c r="L239" s="6">
        <v>772000</v>
      </c>
      <c r="M239" s="6">
        <v>25476000</v>
      </c>
      <c r="N239" s="6">
        <v>0</v>
      </c>
      <c r="O239" s="6">
        <f t="shared" si="10"/>
        <v>35698000</v>
      </c>
      <c r="P239" s="6">
        <f t="shared" si="11"/>
        <v>47818400</v>
      </c>
      <c r="Q239" s="8"/>
    </row>
    <row r="240" spans="1:17" s="33" customFormat="1" ht="35.1" customHeight="1">
      <c r="A240" s="3" t="s">
        <v>28</v>
      </c>
      <c r="B240" s="103" t="s">
        <v>191</v>
      </c>
      <c r="C240" s="3" t="s">
        <v>136</v>
      </c>
      <c r="D240" s="51"/>
      <c r="E240" s="8">
        <v>173.9</v>
      </c>
      <c r="F240" s="3" t="s">
        <v>137</v>
      </c>
      <c r="G240" s="6">
        <v>9181920</v>
      </c>
      <c r="H240" s="6">
        <v>1217300</v>
      </c>
      <c r="I240" s="6">
        <v>0</v>
      </c>
      <c r="J240" s="6">
        <f t="shared" si="9"/>
        <v>10399220</v>
      </c>
      <c r="K240" s="6">
        <v>0</v>
      </c>
      <c r="L240" s="6">
        <v>695600</v>
      </c>
      <c r="M240" s="6">
        <v>22954800</v>
      </c>
      <c r="N240" s="6">
        <v>0</v>
      </c>
      <c r="O240" s="6">
        <f t="shared" si="10"/>
        <v>23650400</v>
      </c>
      <c r="P240" s="6">
        <f t="shared" si="11"/>
        <v>34049620</v>
      </c>
      <c r="Q240" s="8"/>
    </row>
    <row r="241" spans="1:17" s="33" customFormat="1" ht="35.1" customHeight="1">
      <c r="A241" s="3" t="s">
        <v>28</v>
      </c>
      <c r="B241" s="103" t="s">
        <v>191</v>
      </c>
      <c r="C241" s="3" t="s">
        <v>136</v>
      </c>
      <c r="D241" s="51"/>
      <c r="E241" s="8">
        <v>388.6</v>
      </c>
      <c r="F241" s="3" t="s">
        <v>137</v>
      </c>
      <c r="G241" s="6">
        <v>20518080</v>
      </c>
      <c r="H241" s="6">
        <v>2720200</v>
      </c>
      <c r="I241" s="6">
        <v>0</v>
      </c>
      <c r="J241" s="6">
        <f t="shared" si="9"/>
        <v>23238280</v>
      </c>
      <c r="K241" s="6">
        <v>0</v>
      </c>
      <c r="L241" s="6">
        <v>1554400</v>
      </c>
      <c r="M241" s="6">
        <v>51295200</v>
      </c>
      <c r="N241" s="6">
        <v>0</v>
      </c>
      <c r="O241" s="6">
        <f t="shared" si="10"/>
        <v>52849600</v>
      </c>
      <c r="P241" s="6">
        <f t="shared" si="11"/>
        <v>76087880</v>
      </c>
      <c r="Q241" s="8"/>
    </row>
    <row r="242" spans="1:17" s="99" customFormat="1" ht="35.1" customHeight="1">
      <c r="A242" s="52">
        <v>53</v>
      </c>
      <c r="B242" s="104" t="s">
        <v>192</v>
      </c>
      <c r="C242" s="52" t="s">
        <v>136</v>
      </c>
      <c r="D242" s="54"/>
      <c r="E242" s="43">
        <v>1741.3</v>
      </c>
      <c r="F242" s="52"/>
      <c r="G242" s="1">
        <v>91940640</v>
      </c>
      <c r="H242" s="1">
        <v>12367600</v>
      </c>
      <c r="I242" s="6">
        <v>0</v>
      </c>
      <c r="J242" s="1">
        <f t="shared" si="9"/>
        <v>104308240</v>
      </c>
      <c r="K242" s="1">
        <v>10800000</v>
      </c>
      <c r="L242" s="1">
        <v>6965200</v>
      </c>
      <c r="M242" s="1">
        <v>229851600</v>
      </c>
      <c r="N242" s="1">
        <v>0</v>
      </c>
      <c r="O242" s="1">
        <f t="shared" si="10"/>
        <v>247616800</v>
      </c>
      <c r="P242" s="1">
        <f t="shared" si="11"/>
        <v>351925040</v>
      </c>
      <c r="Q242" s="43"/>
    </row>
    <row r="243" spans="1:17" s="33" customFormat="1" ht="35.1" customHeight="1">
      <c r="A243" s="3" t="s">
        <v>28</v>
      </c>
      <c r="B243" s="103" t="s">
        <v>192</v>
      </c>
      <c r="C243" s="3" t="s">
        <v>136</v>
      </c>
      <c r="D243" s="51"/>
      <c r="E243" s="8">
        <v>273.5</v>
      </c>
      <c r="F243" s="3" t="s">
        <v>137</v>
      </c>
      <c r="G243" s="6">
        <v>14440800</v>
      </c>
      <c r="H243" s="6">
        <v>1914500</v>
      </c>
      <c r="I243" s="6">
        <v>0</v>
      </c>
      <c r="J243" s="6">
        <f t="shared" si="9"/>
        <v>16355300</v>
      </c>
      <c r="K243" s="6">
        <v>10800000</v>
      </c>
      <c r="L243" s="6">
        <v>1094000</v>
      </c>
      <c r="M243" s="6">
        <v>36102000</v>
      </c>
      <c r="N243" s="6">
        <v>0</v>
      </c>
      <c r="O243" s="6">
        <f t="shared" si="10"/>
        <v>47996000</v>
      </c>
      <c r="P243" s="6">
        <f t="shared" si="11"/>
        <v>64351300</v>
      </c>
      <c r="Q243" s="8"/>
    </row>
    <row r="244" spans="1:17" s="33" customFormat="1" ht="35.1" customHeight="1">
      <c r="A244" s="3" t="s">
        <v>28</v>
      </c>
      <c r="B244" s="103" t="s">
        <v>192</v>
      </c>
      <c r="C244" s="3" t="s">
        <v>136</v>
      </c>
      <c r="D244" s="51"/>
      <c r="E244" s="8">
        <v>59.5</v>
      </c>
      <c r="F244" s="3" t="s">
        <v>142</v>
      </c>
      <c r="G244" s="6">
        <v>3141600</v>
      </c>
      <c r="H244" s="6">
        <v>595000</v>
      </c>
      <c r="I244" s="6">
        <v>0</v>
      </c>
      <c r="J244" s="6">
        <f t="shared" si="9"/>
        <v>3736600</v>
      </c>
      <c r="K244" s="6">
        <v>0</v>
      </c>
      <c r="L244" s="6">
        <v>238000</v>
      </c>
      <c r="M244" s="6">
        <v>7854000</v>
      </c>
      <c r="N244" s="6">
        <v>0</v>
      </c>
      <c r="O244" s="6">
        <f t="shared" si="10"/>
        <v>8092000</v>
      </c>
      <c r="P244" s="6">
        <f t="shared" si="11"/>
        <v>11828600</v>
      </c>
      <c r="Q244" s="8"/>
    </row>
    <row r="245" spans="1:17" s="33" customFormat="1" ht="35.1" customHeight="1">
      <c r="A245" s="3" t="s">
        <v>28</v>
      </c>
      <c r="B245" s="103" t="s">
        <v>192</v>
      </c>
      <c r="C245" s="3" t="s">
        <v>136</v>
      </c>
      <c r="D245" s="51"/>
      <c r="E245" s="8">
        <v>196.6</v>
      </c>
      <c r="F245" s="3" t="s">
        <v>139</v>
      </c>
      <c r="G245" s="6">
        <v>10380480</v>
      </c>
      <c r="H245" s="6">
        <v>1376200</v>
      </c>
      <c r="I245" s="6">
        <v>0</v>
      </c>
      <c r="J245" s="6">
        <f t="shared" si="9"/>
        <v>11756680</v>
      </c>
      <c r="K245" s="6">
        <v>0</v>
      </c>
      <c r="L245" s="6">
        <v>786400</v>
      </c>
      <c r="M245" s="6">
        <v>25951200</v>
      </c>
      <c r="N245" s="6">
        <v>0</v>
      </c>
      <c r="O245" s="6">
        <f t="shared" si="10"/>
        <v>26737600</v>
      </c>
      <c r="P245" s="6">
        <f t="shared" si="11"/>
        <v>38494280</v>
      </c>
      <c r="Q245" s="8"/>
    </row>
    <row r="246" spans="1:17" s="33" customFormat="1" ht="35.1" customHeight="1">
      <c r="A246" s="3" t="s">
        <v>28</v>
      </c>
      <c r="B246" s="103" t="s">
        <v>192</v>
      </c>
      <c r="C246" s="3" t="s">
        <v>136</v>
      </c>
      <c r="D246" s="51"/>
      <c r="E246" s="8">
        <v>292.7</v>
      </c>
      <c r="F246" s="3" t="s">
        <v>137</v>
      </c>
      <c r="G246" s="6">
        <v>15454560</v>
      </c>
      <c r="H246" s="6">
        <v>2048900</v>
      </c>
      <c r="I246" s="6">
        <v>0</v>
      </c>
      <c r="J246" s="6">
        <f t="shared" si="9"/>
        <v>17503460</v>
      </c>
      <c r="K246" s="6">
        <v>0</v>
      </c>
      <c r="L246" s="6">
        <v>1170800</v>
      </c>
      <c r="M246" s="6">
        <v>38636400</v>
      </c>
      <c r="N246" s="6">
        <v>0</v>
      </c>
      <c r="O246" s="6">
        <f t="shared" si="10"/>
        <v>39807200</v>
      </c>
      <c r="P246" s="6">
        <f t="shared" si="11"/>
        <v>57310660</v>
      </c>
      <c r="Q246" s="8"/>
    </row>
    <row r="247" spans="1:17" s="99" customFormat="1" ht="35.1" customHeight="1">
      <c r="A247" s="3" t="s">
        <v>28</v>
      </c>
      <c r="B247" s="103" t="s">
        <v>192</v>
      </c>
      <c r="C247" s="3" t="s">
        <v>136</v>
      </c>
      <c r="D247" s="51"/>
      <c r="E247" s="8">
        <v>919</v>
      </c>
      <c r="F247" s="3"/>
      <c r="G247" s="6">
        <v>48523200</v>
      </c>
      <c r="H247" s="6">
        <v>6433000</v>
      </c>
      <c r="I247" s="6">
        <v>0</v>
      </c>
      <c r="J247" s="6">
        <f t="shared" si="9"/>
        <v>54956200</v>
      </c>
      <c r="K247" s="6">
        <v>0</v>
      </c>
      <c r="L247" s="6">
        <v>3676000</v>
      </c>
      <c r="M247" s="6">
        <v>121308000</v>
      </c>
      <c r="N247" s="6">
        <v>0</v>
      </c>
      <c r="O247" s="6">
        <f t="shared" si="10"/>
        <v>124984000</v>
      </c>
      <c r="P247" s="6">
        <f t="shared" si="11"/>
        <v>179940200</v>
      </c>
      <c r="Q247" s="8"/>
    </row>
    <row r="248" spans="1:17" s="99" customFormat="1" ht="35.1" customHeight="1">
      <c r="A248" s="52">
        <v>54</v>
      </c>
      <c r="B248" s="104" t="s">
        <v>193</v>
      </c>
      <c r="C248" s="52" t="s">
        <v>136</v>
      </c>
      <c r="D248" s="54"/>
      <c r="E248" s="43">
        <v>791</v>
      </c>
      <c r="F248" s="52"/>
      <c r="G248" s="1">
        <v>41764800</v>
      </c>
      <c r="H248" s="1">
        <v>5537000</v>
      </c>
      <c r="I248" s="6">
        <v>0</v>
      </c>
      <c r="J248" s="1">
        <f t="shared" si="9"/>
        <v>47301800</v>
      </c>
      <c r="K248" s="1">
        <v>8100000</v>
      </c>
      <c r="L248" s="1">
        <v>3164000</v>
      </c>
      <c r="M248" s="1">
        <v>104412000</v>
      </c>
      <c r="N248" s="1">
        <v>0</v>
      </c>
      <c r="O248" s="1">
        <f t="shared" si="10"/>
        <v>115676000</v>
      </c>
      <c r="P248" s="1">
        <f t="shared" si="11"/>
        <v>162977800</v>
      </c>
      <c r="Q248" s="43"/>
    </row>
    <row r="249" spans="1:17" s="33" customFormat="1" ht="35.1" customHeight="1">
      <c r="A249" s="3" t="s">
        <v>28</v>
      </c>
      <c r="B249" s="103" t="s">
        <v>193</v>
      </c>
      <c r="C249" s="3" t="s">
        <v>136</v>
      </c>
      <c r="D249" s="51"/>
      <c r="E249" s="8">
        <v>328.8</v>
      </c>
      <c r="F249" s="3" t="s">
        <v>137</v>
      </c>
      <c r="G249" s="6">
        <v>17360640</v>
      </c>
      <c r="H249" s="6">
        <v>2301600</v>
      </c>
      <c r="I249" s="6">
        <v>0</v>
      </c>
      <c r="J249" s="6">
        <f t="shared" si="9"/>
        <v>19662240</v>
      </c>
      <c r="K249" s="6">
        <v>8100000</v>
      </c>
      <c r="L249" s="6">
        <v>1315200</v>
      </c>
      <c r="M249" s="6">
        <v>43401600</v>
      </c>
      <c r="N249" s="6">
        <v>0</v>
      </c>
      <c r="O249" s="6">
        <f t="shared" si="10"/>
        <v>52816800</v>
      </c>
      <c r="P249" s="6">
        <f t="shared" si="11"/>
        <v>72479040</v>
      </c>
      <c r="Q249" s="8"/>
    </row>
    <row r="250" spans="1:17" s="33" customFormat="1" ht="35.1" customHeight="1">
      <c r="A250" s="3" t="s">
        <v>28</v>
      </c>
      <c r="B250" s="103" t="s">
        <v>193</v>
      </c>
      <c r="C250" s="3" t="s">
        <v>136</v>
      </c>
      <c r="D250" s="51"/>
      <c r="E250" s="8">
        <v>290.2</v>
      </c>
      <c r="F250" s="3" t="s">
        <v>137</v>
      </c>
      <c r="G250" s="6">
        <v>15322560</v>
      </c>
      <c r="H250" s="6">
        <v>2031400</v>
      </c>
      <c r="I250" s="6">
        <v>0</v>
      </c>
      <c r="J250" s="6">
        <f t="shared" si="9"/>
        <v>17353960</v>
      </c>
      <c r="K250" s="6">
        <v>0</v>
      </c>
      <c r="L250" s="6">
        <v>1160800</v>
      </c>
      <c r="M250" s="6">
        <v>38306400</v>
      </c>
      <c r="N250" s="6">
        <v>0</v>
      </c>
      <c r="O250" s="6">
        <f t="shared" si="10"/>
        <v>39467200</v>
      </c>
      <c r="P250" s="6">
        <f t="shared" si="11"/>
        <v>56821160</v>
      </c>
      <c r="Q250" s="8"/>
    </row>
    <row r="251" spans="1:17" s="33" customFormat="1" ht="35.1" customHeight="1">
      <c r="A251" s="3" t="s">
        <v>28</v>
      </c>
      <c r="B251" s="103" t="s">
        <v>193</v>
      </c>
      <c r="C251" s="3" t="s">
        <v>136</v>
      </c>
      <c r="D251" s="51"/>
      <c r="E251" s="8">
        <v>172</v>
      </c>
      <c r="F251" s="3" t="s">
        <v>137</v>
      </c>
      <c r="G251" s="6">
        <v>9081600</v>
      </c>
      <c r="H251" s="6">
        <v>1204000</v>
      </c>
      <c r="I251" s="6">
        <v>0</v>
      </c>
      <c r="J251" s="6">
        <f t="shared" si="9"/>
        <v>10285600</v>
      </c>
      <c r="K251" s="6">
        <v>0</v>
      </c>
      <c r="L251" s="6">
        <v>688000</v>
      </c>
      <c r="M251" s="6">
        <v>22704000</v>
      </c>
      <c r="N251" s="6">
        <v>0</v>
      </c>
      <c r="O251" s="6">
        <f t="shared" si="10"/>
        <v>23392000</v>
      </c>
      <c r="P251" s="6">
        <f t="shared" si="11"/>
        <v>33677600</v>
      </c>
      <c r="Q251" s="8"/>
    </row>
    <row r="252" spans="1:17" s="99" customFormat="1" ht="35.1" customHeight="1">
      <c r="A252" s="52">
        <v>55</v>
      </c>
      <c r="B252" s="104" t="s">
        <v>194</v>
      </c>
      <c r="C252" s="52" t="s">
        <v>136</v>
      </c>
      <c r="D252" s="54"/>
      <c r="E252" s="43">
        <v>1573</v>
      </c>
      <c r="F252" s="52"/>
      <c r="G252" s="1">
        <v>83054400</v>
      </c>
      <c r="H252" s="1">
        <v>11011000</v>
      </c>
      <c r="I252" s="6">
        <v>0</v>
      </c>
      <c r="J252" s="1">
        <f t="shared" si="9"/>
        <v>94065400</v>
      </c>
      <c r="K252" s="1">
        <v>5400000</v>
      </c>
      <c r="L252" s="1">
        <v>6292000</v>
      </c>
      <c r="M252" s="1">
        <v>207636000</v>
      </c>
      <c r="N252" s="1">
        <v>3000000</v>
      </c>
      <c r="O252" s="1">
        <f t="shared" si="10"/>
        <v>222328000</v>
      </c>
      <c r="P252" s="1">
        <f t="shared" si="11"/>
        <v>316393400</v>
      </c>
      <c r="Q252" s="43"/>
    </row>
    <row r="253" spans="1:17" s="99" customFormat="1" ht="35.1" customHeight="1">
      <c r="A253" s="3" t="s">
        <v>28</v>
      </c>
      <c r="B253" s="103" t="s">
        <v>194</v>
      </c>
      <c r="C253" s="3" t="s">
        <v>136</v>
      </c>
      <c r="D253" s="51"/>
      <c r="E253" s="8">
        <v>764.9</v>
      </c>
      <c r="F253" s="3" t="s">
        <v>137</v>
      </c>
      <c r="G253" s="6">
        <v>40386720</v>
      </c>
      <c r="H253" s="6">
        <v>5354300</v>
      </c>
      <c r="I253" s="6">
        <v>0</v>
      </c>
      <c r="J253" s="6">
        <f t="shared" si="9"/>
        <v>45741020</v>
      </c>
      <c r="K253" s="6">
        <v>5400000</v>
      </c>
      <c r="L253" s="6">
        <v>3059600</v>
      </c>
      <c r="M253" s="6">
        <v>100966800</v>
      </c>
      <c r="N253" s="6">
        <v>3000000</v>
      </c>
      <c r="O253" s="6">
        <f t="shared" si="10"/>
        <v>112426400</v>
      </c>
      <c r="P253" s="6">
        <f t="shared" si="11"/>
        <v>158167420</v>
      </c>
      <c r="Q253" s="8"/>
    </row>
    <row r="254" spans="1:17" s="33" customFormat="1" ht="35.1" customHeight="1">
      <c r="A254" s="3" t="s">
        <v>28</v>
      </c>
      <c r="B254" s="103" t="s">
        <v>194</v>
      </c>
      <c r="C254" s="3" t="s">
        <v>136</v>
      </c>
      <c r="D254" s="51"/>
      <c r="E254" s="8">
        <v>808.1</v>
      </c>
      <c r="F254" s="3" t="s">
        <v>137</v>
      </c>
      <c r="G254" s="6">
        <v>42667680</v>
      </c>
      <c r="H254" s="6">
        <v>5656700</v>
      </c>
      <c r="I254" s="6">
        <v>0</v>
      </c>
      <c r="J254" s="6">
        <f t="shared" si="9"/>
        <v>48324380</v>
      </c>
      <c r="K254" s="6">
        <v>0</v>
      </c>
      <c r="L254" s="6">
        <v>3232400</v>
      </c>
      <c r="M254" s="6">
        <v>106669200</v>
      </c>
      <c r="N254" s="6">
        <v>0</v>
      </c>
      <c r="O254" s="6">
        <f t="shared" si="10"/>
        <v>109901600</v>
      </c>
      <c r="P254" s="6">
        <f t="shared" si="11"/>
        <v>158225980</v>
      </c>
      <c r="Q254" s="8"/>
    </row>
    <row r="255" spans="1:17" s="99" customFormat="1" ht="35.1" customHeight="1">
      <c r="A255" s="52">
        <v>56</v>
      </c>
      <c r="B255" s="104" t="s">
        <v>195</v>
      </c>
      <c r="C255" s="52" t="s">
        <v>136</v>
      </c>
      <c r="D255" s="54"/>
      <c r="E255" s="43">
        <v>1081.4000000000001</v>
      </c>
      <c r="F255" s="52"/>
      <c r="G255" s="1">
        <v>57097920</v>
      </c>
      <c r="H255" s="1">
        <v>7569800</v>
      </c>
      <c r="I255" s="6">
        <v>0</v>
      </c>
      <c r="J255" s="1">
        <f t="shared" si="9"/>
        <v>64667720</v>
      </c>
      <c r="K255" s="1">
        <v>5400000</v>
      </c>
      <c r="L255" s="1">
        <v>4325600</v>
      </c>
      <c r="M255" s="1">
        <v>142744800</v>
      </c>
      <c r="N255" s="1">
        <v>3000000</v>
      </c>
      <c r="O255" s="1">
        <f t="shared" si="10"/>
        <v>155470400</v>
      </c>
      <c r="P255" s="1">
        <f t="shared" si="11"/>
        <v>220138120</v>
      </c>
      <c r="Q255" s="43"/>
    </row>
    <row r="256" spans="1:17" s="33" customFormat="1" ht="35.1" customHeight="1">
      <c r="A256" s="3" t="s">
        <v>28</v>
      </c>
      <c r="B256" s="103" t="s">
        <v>195</v>
      </c>
      <c r="C256" s="3" t="s">
        <v>136</v>
      </c>
      <c r="D256" s="51"/>
      <c r="E256" s="8">
        <v>351</v>
      </c>
      <c r="F256" s="3" t="s">
        <v>137</v>
      </c>
      <c r="G256" s="6">
        <v>18532800</v>
      </c>
      <c r="H256" s="6">
        <v>2457000</v>
      </c>
      <c r="I256" s="6">
        <v>0</v>
      </c>
      <c r="J256" s="6">
        <f t="shared" si="9"/>
        <v>20989800</v>
      </c>
      <c r="K256" s="6">
        <v>5400000</v>
      </c>
      <c r="L256" s="6">
        <v>1404000</v>
      </c>
      <c r="M256" s="6">
        <v>46332000</v>
      </c>
      <c r="N256" s="6">
        <v>3000000</v>
      </c>
      <c r="O256" s="6">
        <f t="shared" si="10"/>
        <v>56136000</v>
      </c>
      <c r="P256" s="6">
        <f t="shared" si="11"/>
        <v>77125800</v>
      </c>
      <c r="Q256" s="8"/>
    </row>
    <row r="257" spans="1:17" s="33" customFormat="1" ht="35.1" customHeight="1">
      <c r="A257" s="3" t="s">
        <v>28</v>
      </c>
      <c r="B257" s="103" t="s">
        <v>195</v>
      </c>
      <c r="C257" s="3" t="s">
        <v>136</v>
      </c>
      <c r="D257" s="51"/>
      <c r="E257" s="8">
        <v>429</v>
      </c>
      <c r="F257" s="3" t="s">
        <v>137</v>
      </c>
      <c r="G257" s="6">
        <v>22651200</v>
      </c>
      <c r="H257" s="6">
        <v>3003000</v>
      </c>
      <c r="I257" s="6">
        <v>0</v>
      </c>
      <c r="J257" s="6">
        <f t="shared" si="9"/>
        <v>25654200</v>
      </c>
      <c r="K257" s="6">
        <v>0</v>
      </c>
      <c r="L257" s="6">
        <v>1716000</v>
      </c>
      <c r="M257" s="6">
        <v>56628000</v>
      </c>
      <c r="N257" s="6">
        <v>0</v>
      </c>
      <c r="O257" s="6">
        <f t="shared" si="10"/>
        <v>58344000</v>
      </c>
      <c r="P257" s="6">
        <f t="shared" si="11"/>
        <v>83998200</v>
      </c>
      <c r="Q257" s="8"/>
    </row>
    <row r="258" spans="1:17" s="99" customFormat="1" ht="35.1" customHeight="1">
      <c r="A258" s="3" t="s">
        <v>28</v>
      </c>
      <c r="B258" s="103" t="s">
        <v>195</v>
      </c>
      <c r="C258" s="3" t="s">
        <v>136</v>
      </c>
      <c r="D258" s="51"/>
      <c r="E258" s="8">
        <v>301.39999999999998</v>
      </c>
      <c r="F258" s="3" t="s">
        <v>137</v>
      </c>
      <c r="G258" s="6">
        <v>15913920</v>
      </c>
      <c r="H258" s="6">
        <v>2109800</v>
      </c>
      <c r="I258" s="6">
        <v>0</v>
      </c>
      <c r="J258" s="6">
        <f t="shared" si="9"/>
        <v>18023720</v>
      </c>
      <c r="K258" s="6">
        <v>0</v>
      </c>
      <c r="L258" s="6">
        <v>1205600</v>
      </c>
      <c r="M258" s="6">
        <v>39784800</v>
      </c>
      <c r="N258" s="6">
        <v>0</v>
      </c>
      <c r="O258" s="6">
        <f t="shared" si="10"/>
        <v>40990400</v>
      </c>
      <c r="P258" s="6">
        <f t="shared" si="11"/>
        <v>59014120</v>
      </c>
      <c r="Q258" s="8"/>
    </row>
    <row r="259" spans="1:17" s="99" customFormat="1" ht="35.1" customHeight="1">
      <c r="A259" s="52">
        <v>57</v>
      </c>
      <c r="B259" s="104" t="s">
        <v>196</v>
      </c>
      <c r="C259" s="52" t="s">
        <v>136</v>
      </c>
      <c r="D259" s="54"/>
      <c r="E259" s="43">
        <v>1139.2</v>
      </c>
      <c r="F259" s="52"/>
      <c r="G259" s="1">
        <v>60149760</v>
      </c>
      <c r="H259" s="1">
        <v>8355700</v>
      </c>
      <c r="I259" s="6">
        <v>0</v>
      </c>
      <c r="J259" s="1">
        <f t="shared" si="9"/>
        <v>68505460</v>
      </c>
      <c r="K259" s="1">
        <v>8100000</v>
      </c>
      <c r="L259" s="1">
        <v>4556800</v>
      </c>
      <c r="M259" s="1">
        <v>150374400</v>
      </c>
      <c r="N259" s="1">
        <v>3000000</v>
      </c>
      <c r="O259" s="1">
        <f t="shared" si="10"/>
        <v>166031200</v>
      </c>
      <c r="P259" s="1">
        <f t="shared" si="11"/>
        <v>234536660</v>
      </c>
      <c r="Q259" s="43"/>
    </row>
    <row r="260" spans="1:17" s="33" customFormat="1" ht="35.1" customHeight="1">
      <c r="A260" s="3" t="s">
        <v>28</v>
      </c>
      <c r="B260" s="103" t="s">
        <v>197</v>
      </c>
      <c r="C260" s="3" t="s">
        <v>136</v>
      </c>
      <c r="D260" s="51"/>
      <c r="E260" s="8">
        <v>127.1</v>
      </c>
      <c r="F260" s="3" t="s">
        <v>142</v>
      </c>
      <c r="G260" s="6">
        <v>6710880</v>
      </c>
      <c r="H260" s="6">
        <v>1271000</v>
      </c>
      <c r="I260" s="6">
        <v>0</v>
      </c>
      <c r="J260" s="6">
        <f t="shared" si="9"/>
        <v>7981880</v>
      </c>
      <c r="K260" s="6">
        <v>8100000</v>
      </c>
      <c r="L260" s="6">
        <v>508400</v>
      </c>
      <c r="M260" s="6">
        <v>16777200</v>
      </c>
      <c r="N260" s="6">
        <v>3000000</v>
      </c>
      <c r="O260" s="6">
        <f t="shared" si="10"/>
        <v>28385600</v>
      </c>
      <c r="P260" s="6">
        <f t="shared" si="11"/>
        <v>36367480</v>
      </c>
      <c r="Q260" s="8"/>
    </row>
    <row r="261" spans="1:17" s="33" customFormat="1" ht="35.1" customHeight="1">
      <c r="A261" s="3" t="s">
        <v>28</v>
      </c>
      <c r="B261" s="103" t="s">
        <v>197</v>
      </c>
      <c r="C261" s="3" t="s">
        <v>136</v>
      </c>
      <c r="D261" s="51"/>
      <c r="E261" s="8">
        <v>473.4</v>
      </c>
      <c r="F261" s="3" t="s">
        <v>137</v>
      </c>
      <c r="G261" s="6">
        <v>24995520</v>
      </c>
      <c r="H261" s="6">
        <v>3313800</v>
      </c>
      <c r="I261" s="6">
        <v>0</v>
      </c>
      <c r="J261" s="6">
        <f t="shared" si="9"/>
        <v>28309320</v>
      </c>
      <c r="K261" s="6">
        <v>0</v>
      </c>
      <c r="L261" s="6">
        <v>1893600</v>
      </c>
      <c r="M261" s="6">
        <v>62488800</v>
      </c>
      <c r="N261" s="6">
        <v>0</v>
      </c>
      <c r="O261" s="6">
        <f t="shared" si="10"/>
        <v>64382400</v>
      </c>
      <c r="P261" s="6">
        <f t="shared" si="11"/>
        <v>92691720</v>
      </c>
      <c r="Q261" s="8"/>
    </row>
    <row r="262" spans="1:17" s="33" customFormat="1" ht="35.1" customHeight="1">
      <c r="A262" s="3" t="s">
        <v>28</v>
      </c>
      <c r="B262" s="103" t="s">
        <v>197</v>
      </c>
      <c r="C262" s="3" t="s">
        <v>136</v>
      </c>
      <c r="D262" s="51"/>
      <c r="E262" s="8">
        <v>229.7</v>
      </c>
      <c r="F262" s="3" t="s">
        <v>137</v>
      </c>
      <c r="G262" s="6">
        <v>12128160</v>
      </c>
      <c r="H262" s="6">
        <v>1607900</v>
      </c>
      <c r="I262" s="6">
        <v>0</v>
      </c>
      <c r="J262" s="6">
        <f t="shared" si="9"/>
        <v>13736060</v>
      </c>
      <c r="K262" s="6">
        <v>0</v>
      </c>
      <c r="L262" s="6">
        <v>918800</v>
      </c>
      <c r="M262" s="6">
        <v>30320400</v>
      </c>
      <c r="N262" s="6">
        <v>0</v>
      </c>
      <c r="O262" s="6">
        <f t="shared" si="10"/>
        <v>31239200</v>
      </c>
      <c r="P262" s="6">
        <f t="shared" si="11"/>
        <v>44975260</v>
      </c>
      <c r="Q262" s="8"/>
    </row>
    <row r="263" spans="1:17" s="33" customFormat="1" ht="35.1" customHeight="1">
      <c r="A263" s="3" t="s">
        <v>28</v>
      </c>
      <c r="B263" s="103" t="s">
        <v>197</v>
      </c>
      <c r="C263" s="3" t="s">
        <v>136</v>
      </c>
      <c r="D263" s="51"/>
      <c r="E263" s="8">
        <v>309</v>
      </c>
      <c r="F263" s="3" t="s">
        <v>137</v>
      </c>
      <c r="G263" s="6">
        <v>16315200</v>
      </c>
      <c r="H263" s="6">
        <v>2163000</v>
      </c>
      <c r="I263" s="6">
        <v>0</v>
      </c>
      <c r="J263" s="6">
        <f t="shared" si="9"/>
        <v>18478200</v>
      </c>
      <c r="K263" s="6">
        <v>0</v>
      </c>
      <c r="L263" s="6">
        <v>1236000</v>
      </c>
      <c r="M263" s="6">
        <v>40788000</v>
      </c>
      <c r="N263" s="6">
        <v>0</v>
      </c>
      <c r="O263" s="6">
        <f t="shared" si="10"/>
        <v>42024000</v>
      </c>
      <c r="P263" s="6">
        <f t="shared" si="11"/>
        <v>60502200</v>
      </c>
      <c r="Q263" s="8"/>
    </row>
    <row r="264" spans="1:17" s="99" customFormat="1" ht="35.1" customHeight="1">
      <c r="A264" s="52">
        <v>58</v>
      </c>
      <c r="B264" s="104" t="s">
        <v>198</v>
      </c>
      <c r="C264" s="52" t="s">
        <v>136</v>
      </c>
      <c r="D264" s="54"/>
      <c r="E264" s="43">
        <v>1388.4</v>
      </c>
      <c r="F264" s="52"/>
      <c r="G264" s="1">
        <v>73307520</v>
      </c>
      <c r="H264" s="1">
        <v>10533300</v>
      </c>
      <c r="I264" s="6">
        <v>0</v>
      </c>
      <c r="J264" s="1">
        <f t="shared" si="9"/>
        <v>83840820</v>
      </c>
      <c r="K264" s="1">
        <v>8100000</v>
      </c>
      <c r="L264" s="1">
        <v>5553600</v>
      </c>
      <c r="M264" s="1">
        <v>183268800</v>
      </c>
      <c r="N264" s="1">
        <v>3000000</v>
      </c>
      <c r="O264" s="1">
        <f t="shared" si="10"/>
        <v>199922400</v>
      </c>
      <c r="P264" s="1">
        <f t="shared" si="11"/>
        <v>283763220</v>
      </c>
      <c r="Q264" s="43"/>
    </row>
    <row r="265" spans="1:17" s="33" customFormat="1" ht="35.1" customHeight="1">
      <c r="A265" s="3" t="s">
        <v>28</v>
      </c>
      <c r="B265" s="103" t="s">
        <v>198</v>
      </c>
      <c r="C265" s="3" t="s">
        <v>136</v>
      </c>
      <c r="D265" s="51"/>
      <c r="E265" s="8">
        <v>387.9</v>
      </c>
      <c r="F265" s="3" t="s">
        <v>137</v>
      </c>
      <c r="G265" s="6">
        <v>20481120</v>
      </c>
      <c r="H265" s="6">
        <v>2715300</v>
      </c>
      <c r="I265" s="6">
        <v>0</v>
      </c>
      <c r="J265" s="6">
        <f t="shared" si="9"/>
        <v>23196420</v>
      </c>
      <c r="K265" s="6">
        <v>8100000</v>
      </c>
      <c r="L265" s="6">
        <v>1551600</v>
      </c>
      <c r="M265" s="6">
        <v>51202800</v>
      </c>
      <c r="N265" s="6">
        <v>3000000</v>
      </c>
      <c r="O265" s="6">
        <f t="shared" si="10"/>
        <v>63854400</v>
      </c>
      <c r="P265" s="6">
        <f t="shared" si="11"/>
        <v>87050820</v>
      </c>
      <c r="Q265" s="8"/>
    </row>
    <row r="266" spans="1:17" s="33" customFormat="1" ht="35.1" customHeight="1">
      <c r="A266" s="3" t="s">
        <v>28</v>
      </c>
      <c r="B266" s="103" t="s">
        <v>198</v>
      </c>
      <c r="C266" s="3" t="s">
        <v>136</v>
      </c>
      <c r="D266" s="51"/>
      <c r="E266" s="8">
        <v>271.5</v>
      </c>
      <c r="F266" s="3" t="s">
        <v>142</v>
      </c>
      <c r="G266" s="6">
        <v>14335200</v>
      </c>
      <c r="H266" s="6">
        <v>2715000</v>
      </c>
      <c r="I266" s="6">
        <v>0</v>
      </c>
      <c r="J266" s="6">
        <f t="shared" si="9"/>
        <v>17050200</v>
      </c>
      <c r="K266" s="6">
        <v>0</v>
      </c>
      <c r="L266" s="6">
        <v>1086000</v>
      </c>
      <c r="M266" s="6">
        <v>35838000</v>
      </c>
      <c r="N266" s="6">
        <v>0</v>
      </c>
      <c r="O266" s="6">
        <f t="shared" si="10"/>
        <v>36924000</v>
      </c>
      <c r="P266" s="6">
        <f t="shared" si="11"/>
        <v>53974200</v>
      </c>
      <c r="Q266" s="8"/>
    </row>
    <row r="267" spans="1:17" s="99" customFormat="1" ht="35.1" customHeight="1">
      <c r="A267" s="3" t="s">
        <v>28</v>
      </c>
      <c r="B267" s="103" t="s">
        <v>198</v>
      </c>
      <c r="C267" s="3" t="s">
        <v>136</v>
      </c>
      <c r="D267" s="51"/>
      <c r="E267" s="8">
        <v>623.79999999999995</v>
      </c>
      <c r="F267" s="3" t="s">
        <v>137</v>
      </c>
      <c r="G267" s="6">
        <v>32936640</v>
      </c>
      <c r="H267" s="6">
        <v>4366600</v>
      </c>
      <c r="I267" s="6">
        <v>0</v>
      </c>
      <c r="J267" s="6">
        <f t="shared" ref="J267:J330" si="12">G267+H267</f>
        <v>37303240</v>
      </c>
      <c r="K267" s="6">
        <v>0</v>
      </c>
      <c r="L267" s="6">
        <v>2495200</v>
      </c>
      <c r="M267" s="6">
        <v>82341600</v>
      </c>
      <c r="N267" s="6">
        <v>0</v>
      </c>
      <c r="O267" s="6">
        <f t="shared" ref="O267:O330" si="13">K267+L267+M267+N267</f>
        <v>84836800</v>
      </c>
      <c r="P267" s="6">
        <f t="shared" ref="P267:P330" si="14">O267+J267</f>
        <v>122140040</v>
      </c>
      <c r="Q267" s="8"/>
    </row>
    <row r="268" spans="1:17" s="33" customFormat="1" ht="35.1" customHeight="1">
      <c r="A268" s="3" t="s">
        <v>28</v>
      </c>
      <c r="B268" s="103" t="s">
        <v>198</v>
      </c>
      <c r="C268" s="3" t="s">
        <v>136</v>
      </c>
      <c r="D268" s="51"/>
      <c r="E268" s="8">
        <v>105.2</v>
      </c>
      <c r="F268" s="3" t="s">
        <v>137</v>
      </c>
      <c r="G268" s="6">
        <v>5554560</v>
      </c>
      <c r="H268" s="6">
        <v>736400</v>
      </c>
      <c r="I268" s="6">
        <v>0</v>
      </c>
      <c r="J268" s="6">
        <f t="shared" si="12"/>
        <v>6290960</v>
      </c>
      <c r="K268" s="6">
        <v>0</v>
      </c>
      <c r="L268" s="6">
        <v>420800</v>
      </c>
      <c r="M268" s="6">
        <v>13886400</v>
      </c>
      <c r="N268" s="6">
        <v>0</v>
      </c>
      <c r="O268" s="6">
        <f t="shared" si="13"/>
        <v>14307200</v>
      </c>
      <c r="P268" s="6">
        <f t="shared" si="14"/>
        <v>20598160</v>
      </c>
      <c r="Q268" s="8"/>
    </row>
    <row r="269" spans="1:17" s="99" customFormat="1" ht="35.1" customHeight="1">
      <c r="A269" s="52">
        <v>59</v>
      </c>
      <c r="B269" s="104" t="s">
        <v>199</v>
      </c>
      <c r="C269" s="52" t="s">
        <v>136</v>
      </c>
      <c r="D269" s="54"/>
      <c r="E269" s="43">
        <v>499.3</v>
      </c>
      <c r="F269" s="52"/>
      <c r="G269" s="1">
        <v>26363040</v>
      </c>
      <c r="H269" s="1">
        <v>3495100</v>
      </c>
      <c r="I269" s="6">
        <v>0</v>
      </c>
      <c r="J269" s="1">
        <f t="shared" si="12"/>
        <v>29858140</v>
      </c>
      <c r="K269" s="1">
        <v>1350000</v>
      </c>
      <c r="L269" s="1">
        <v>1997200</v>
      </c>
      <c r="M269" s="1">
        <v>65907600</v>
      </c>
      <c r="N269" s="1">
        <v>0</v>
      </c>
      <c r="O269" s="1">
        <f t="shared" si="13"/>
        <v>69254800</v>
      </c>
      <c r="P269" s="1">
        <f t="shared" si="14"/>
        <v>99112940</v>
      </c>
      <c r="Q269" s="43"/>
    </row>
    <row r="270" spans="1:17" s="33" customFormat="1" ht="35.1" customHeight="1">
      <c r="A270" s="3" t="s">
        <v>28</v>
      </c>
      <c r="B270" s="103" t="s">
        <v>199</v>
      </c>
      <c r="C270" s="3" t="s">
        <v>136</v>
      </c>
      <c r="D270" s="51"/>
      <c r="E270" s="8">
        <v>169.9</v>
      </c>
      <c r="F270" s="3" t="s">
        <v>139</v>
      </c>
      <c r="G270" s="6">
        <v>8970720</v>
      </c>
      <c r="H270" s="6">
        <v>1189300</v>
      </c>
      <c r="I270" s="6">
        <v>0</v>
      </c>
      <c r="J270" s="6">
        <f t="shared" si="12"/>
        <v>10160020</v>
      </c>
      <c r="K270" s="6">
        <v>1350000</v>
      </c>
      <c r="L270" s="6">
        <v>679600</v>
      </c>
      <c r="M270" s="6">
        <v>22426800</v>
      </c>
      <c r="N270" s="6">
        <v>0</v>
      </c>
      <c r="O270" s="6">
        <f t="shared" si="13"/>
        <v>24456400</v>
      </c>
      <c r="P270" s="6">
        <f t="shared" si="14"/>
        <v>34616420</v>
      </c>
      <c r="Q270" s="8"/>
    </row>
    <row r="271" spans="1:17" s="99" customFormat="1" ht="35.1" customHeight="1">
      <c r="A271" s="3" t="s">
        <v>28</v>
      </c>
      <c r="B271" s="103" t="s">
        <v>199</v>
      </c>
      <c r="C271" s="3" t="s">
        <v>136</v>
      </c>
      <c r="D271" s="51"/>
      <c r="E271" s="8">
        <v>329.4</v>
      </c>
      <c r="F271" s="3" t="s">
        <v>137</v>
      </c>
      <c r="G271" s="6">
        <v>17392320</v>
      </c>
      <c r="H271" s="6">
        <v>2305800</v>
      </c>
      <c r="I271" s="6">
        <v>0</v>
      </c>
      <c r="J271" s="6">
        <f t="shared" si="12"/>
        <v>19698120</v>
      </c>
      <c r="K271" s="6">
        <v>0</v>
      </c>
      <c r="L271" s="6">
        <v>1317600</v>
      </c>
      <c r="M271" s="6">
        <v>43480800</v>
      </c>
      <c r="N271" s="6">
        <v>0</v>
      </c>
      <c r="O271" s="6">
        <f t="shared" si="13"/>
        <v>44798400</v>
      </c>
      <c r="P271" s="6">
        <f t="shared" si="14"/>
        <v>64496520</v>
      </c>
      <c r="Q271" s="8"/>
    </row>
    <row r="272" spans="1:17" s="99" customFormat="1" ht="35.1" customHeight="1">
      <c r="A272" s="52">
        <v>60</v>
      </c>
      <c r="B272" s="104" t="s">
        <v>200</v>
      </c>
      <c r="C272" s="52" t="s">
        <v>136</v>
      </c>
      <c r="D272" s="54"/>
      <c r="E272" s="43">
        <v>1453</v>
      </c>
      <c r="F272" s="52"/>
      <c r="G272" s="1">
        <v>76718400</v>
      </c>
      <c r="H272" s="1">
        <v>10390000</v>
      </c>
      <c r="I272" s="6">
        <v>0</v>
      </c>
      <c r="J272" s="1">
        <f t="shared" si="12"/>
        <v>87108400</v>
      </c>
      <c r="K272" s="1">
        <v>16200000</v>
      </c>
      <c r="L272" s="1">
        <v>5812000</v>
      </c>
      <c r="M272" s="1">
        <v>191796000</v>
      </c>
      <c r="N272" s="1">
        <v>3000000</v>
      </c>
      <c r="O272" s="1">
        <f t="shared" si="13"/>
        <v>216808000</v>
      </c>
      <c r="P272" s="1">
        <f t="shared" si="14"/>
        <v>303916400</v>
      </c>
      <c r="Q272" s="43"/>
    </row>
    <row r="273" spans="1:17" s="33" customFormat="1" ht="35.1" customHeight="1">
      <c r="A273" s="3" t="s">
        <v>28</v>
      </c>
      <c r="B273" s="103" t="s">
        <v>200</v>
      </c>
      <c r="C273" s="3" t="s">
        <v>136</v>
      </c>
      <c r="D273" s="51"/>
      <c r="E273" s="8">
        <v>73</v>
      </c>
      <c r="F273" s="3" t="s">
        <v>142</v>
      </c>
      <c r="G273" s="6">
        <v>3854400</v>
      </c>
      <c r="H273" s="6">
        <v>730000</v>
      </c>
      <c r="I273" s="6">
        <v>0</v>
      </c>
      <c r="J273" s="6">
        <f t="shared" si="12"/>
        <v>4584400</v>
      </c>
      <c r="K273" s="6">
        <v>16200000</v>
      </c>
      <c r="L273" s="6">
        <v>292000</v>
      </c>
      <c r="M273" s="6">
        <v>9636000</v>
      </c>
      <c r="N273" s="6">
        <v>3000000</v>
      </c>
      <c r="O273" s="6">
        <f t="shared" si="13"/>
        <v>29128000</v>
      </c>
      <c r="P273" s="6">
        <f t="shared" si="14"/>
        <v>33712400</v>
      </c>
      <c r="Q273" s="8"/>
    </row>
    <row r="274" spans="1:17" s="33" customFormat="1" ht="35.1" customHeight="1">
      <c r="A274" s="3" t="s">
        <v>28</v>
      </c>
      <c r="B274" s="103" t="s">
        <v>200</v>
      </c>
      <c r="C274" s="3" t="s">
        <v>136</v>
      </c>
      <c r="D274" s="51"/>
      <c r="E274" s="8">
        <v>364.9</v>
      </c>
      <c r="F274" s="3" t="s">
        <v>137</v>
      </c>
      <c r="G274" s="6">
        <v>19266720</v>
      </c>
      <c r="H274" s="6">
        <v>2554300</v>
      </c>
      <c r="I274" s="6">
        <v>0</v>
      </c>
      <c r="J274" s="6">
        <f t="shared" si="12"/>
        <v>21821020</v>
      </c>
      <c r="K274" s="6">
        <v>0</v>
      </c>
      <c r="L274" s="6">
        <v>1459600</v>
      </c>
      <c r="M274" s="6">
        <v>48166800</v>
      </c>
      <c r="N274" s="6">
        <v>0</v>
      </c>
      <c r="O274" s="6">
        <f t="shared" si="13"/>
        <v>49626400</v>
      </c>
      <c r="P274" s="6">
        <f t="shared" si="14"/>
        <v>71447420</v>
      </c>
      <c r="Q274" s="8"/>
    </row>
    <row r="275" spans="1:17" s="33" customFormat="1" ht="35.1" customHeight="1">
      <c r="A275" s="3" t="s">
        <v>28</v>
      </c>
      <c r="B275" s="103" t="s">
        <v>200</v>
      </c>
      <c r="C275" s="3" t="s">
        <v>136</v>
      </c>
      <c r="D275" s="51"/>
      <c r="E275" s="8">
        <v>275.2</v>
      </c>
      <c r="F275" s="3" t="s">
        <v>137</v>
      </c>
      <c r="G275" s="6">
        <v>14530560</v>
      </c>
      <c r="H275" s="6">
        <v>1926400</v>
      </c>
      <c r="I275" s="6">
        <v>0</v>
      </c>
      <c r="J275" s="6">
        <f t="shared" si="12"/>
        <v>16456960</v>
      </c>
      <c r="K275" s="6">
        <v>0</v>
      </c>
      <c r="L275" s="6">
        <v>1100800</v>
      </c>
      <c r="M275" s="6">
        <v>36326400</v>
      </c>
      <c r="N275" s="6">
        <v>0</v>
      </c>
      <c r="O275" s="6">
        <f t="shared" si="13"/>
        <v>37427200</v>
      </c>
      <c r="P275" s="6">
        <f t="shared" si="14"/>
        <v>53884160</v>
      </c>
      <c r="Q275" s="8"/>
    </row>
    <row r="276" spans="1:17" s="99" customFormat="1" ht="35.1" customHeight="1">
      <c r="A276" s="3" t="s">
        <v>28</v>
      </c>
      <c r="B276" s="103" t="s">
        <v>200</v>
      </c>
      <c r="C276" s="3" t="s">
        <v>136</v>
      </c>
      <c r="D276" s="51"/>
      <c r="E276" s="8">
        <v>739.9</v>
      </c>
      <c r="F276" s="3" t="s">
        <v>137</v>
      </c>
      <c r="G276" s="6">
        <v>39066720</v>
      </c>
      <c r="H276" s="6">
        <v>5179300</v>
      </c>
      <c r="I276" s="6">
        <v>0</v>
      </c>
      <c r="J276" s="6">
        <f t="shared" si="12"/>
        <v>44246020</v>
      </c>
      <c r="K276" s="6">
        <v>0</v>
      </c>
      <c r="L276" s="6">
        <v>2959600</v>
      </c>
      <c r="M276" s="6">
        <v>97666800</v>
      </c>
      <c r="N276" s="6">
        <v>0</v>
      </c>
      <c r="O276" s="6">
        <f t="shared" si="13"/>
        <v>100626400</v>
      </c>
      <c r="P276" s="6">
        <f t="shared" si="14"/>
        <v>144872420</v>
      </c>
      <c r="Q276" s="8"/>
    </row>
    <row r="277" spans="1:17" s="99" customFormat="1" ht="35.1" customHeight="1">
      <c r="A277" s="52">
        <v>61</v>
      </c>
      <c r="B277" s="104" t="s">
        <v>201</v>
      </c>
      <c r="C277" s="52" t="s">
        <v>136</v>
      </c>
      <c r="D277" s="54"/>
      <c r="E277" s="43">
        <v>708.1</v>
      </c>
      <c r="F277" s="52"/>
      <c r="G277" s="1">
        <v>37387680</v>
      </c>
      <c r="H277" s="1">
        <v>5347000</v>
      </c>
      <c r="I277" s="6">
        <v>0</v>
      </c>
      <c r="J277" s="1">
        <f t="shared" si="12"/>
        <v>42734680</v>
      </c>
      <c r="K277" s="1">
        <v>16200000</v>
      </c>
      <c r="L277" s="1">
        <v>2832400</v>
      </c>
      <c r="M277" s="1">
        <v>93469200</v>
      </c>
      <c r="N277" s="1">
        <v>3000000</v>
      </c>
      <c r="O277" s="1">
        <f t="shared" si="13"/>
        <v>115501600</v>
      </c>
      <c r="P277" s="1">
        <f t="shared" si="14"/>
        <v>158236280</v>
      </c>
      <c r="Q277" s="43"/>
    </row>
    <row r="278" spans="1:17" s="33" customFormat="1" ht="35.1" customHeight="1">
      <c r="A278" s="3" t="s">
        <v>28</v>
      </c>
      <c r="B278" s="103" t="s">
        <v>201</v>
      </c>
      <c r="C278" s="3" t="s">
        <v>136</v>
      </c>
      <c r="D278" s="51"/>
      <c r="E278" s="8">
        <v>141.9</v>
      </c>
      <c r="F278" s="3" t="s">
        <v>137</v>
      </c>
      <c r="G278" s="6">
        <v>7492320</v>
      </c>
      <c r="H278" s="6">
        <v>993300</v>
      </c>
      <c r="I278" s="6">
        <v>0</v>
      </c>
      <c r="J278" s="6">
        <f t="shared" si="12"/>
        <v>8485620</v>
      </c>
      <c r="K278" s="6">
        <v>16200000</v>
      </c>
      <c r="L278" s="6">
        <v>567600</v>
      </c>
      <c r="M278" s="6">
        <v>18730800</v>
      </c>
      <c r="N278" s="6">
        <v>3000000</v>
      </c>
      <c r="O278" s="6">
        <f t="shared" si="13"/>
        <v>38498400</v>
      </c>
      <c r="P278" s="6">
        <f t="shared" si="14"/>
        <v>46984020</v>
      </c>
      <c r="Q278" s="8"/>
    </row>
    <row r="279" spans="1:17" s="33" customFormat="1" ht="35.1" customHeight="1">
      <c r="A279" s="3" t="s">
        <v>28</v>
      </c>
      <c r="B279" s="103" t="s">
        <v>201</v>
      </c>
      <c r="C279" s="3" t="s">
        <v>136</v>
      </c>
      <c r="D279" s="51"/>
      <c r="E279" s="8">
        <v>236</v>
      </c>
      <c r="F279" s="3" t="s">
        <v>137</v>
      </c>
      <c r="G279" s="6">
        <v>12460800</v>
      </c>
      <c r="H279" s="6">
        <v>1652000</v>
      </c>
      <c r="I279" s="6">
        <v>0</v>
      </c>
      <c r="J279" s="6">
        <f t="shared" si="12"/>
        <v>14112800</v>
      </c>
      <c r="K279" s="6">
        <v>0</v>
      </c>
      <c r="L279" s="6">
        <v>944000</v>
      </c>
      <c r="M279" s="6">
        <v>31152000</v>
      </c>
      <c r="N279" s="6">
        <v>0</v>
      </c>
      <c r="O279" s="6">
        <f t="shared" si="13"/>
        <v>32096000</v>
      </c>
      <c r="P279" s="6">
        <f t="shared" si="14"/>
        <v>46208800</v>
      </c>
      <c r="Q279" s="8"/>
    </row>
    <row r="280" spans="1:17" s="99" customFormat="1" ht="35.1" customHeight="1">
      <c r="A280" s="3" t="s">
        <v>28</v>
      </c>
      <c r="B280" s="103" t="s">
        <v>201</v>
      </c>
      <c r="C280" s="3" t="s">
        <v>136</v>
      </c>
      <c r="D280" s="51"/>
      <c r="E280" s="8">
        <v>130.1</v>
      </c>
      <c r="F280" s="3" t="s">
        <v>142</v>
      </c>
      <c r="G280" s="6">
        <v>6869280</v>
      </c>
      <c r="H280" s="6">
        <v>1301000</v>
      </c>
      <c r="I280" s="6">
        <v>0</v>
      </c>
      <c r="J280" s="6">
        <f t="shared" si="12"/>
        <v>8170280</v>
      </c>
      <c r="K280" s="6">
        <v>0</v>
      </c>
      <c r="L280" s="6">
        <v>520400</v>
      </c>
      <c r="M280" s="6">
        <v>17173200</v>
      </c>
      <c r="N280" s="6">
        <v>0</v>
      </c>
      <c r="O280" s="6">
        <f t="shared" si="13"/>
        <v>17693600</v>
      </c>
      <c r="P280" s="6">
        <f t="shared" si="14"/>
        <v>25863880</v>
      </c>
      <c r="Q280" s="8"/>
    </row>
    <row r="281" spans="1:17" s="33" customFormat="1" ht="35.1" customHeight="1">
      <c r="A281" s="3" t="s">
        <v>28</v>
      </c>
      <c r="B281" s="103" t="s">
        <v>201</v>
      </c>
      <c r="C281" s="3" t="s">
        <v>136</v>
      </c>
      <c r="D281" s="51"/>
      <c r="E281" s="8">
        <v>200.1</v>
      </c>
      <c r="F281" s="3" t="s">
        <v>137</v>
      </c>
      <c r="G281" s="6">
        <v>10565280</v>
      </c>
      <c r="H281" s="6">
        <v>1400700</v>
      </c>
      <c r="I281" s="6">
        <v>0</v>
      </c>
      <c r="J281" s="6">
        <f t="shared" si="12"/>
        <v>11965980</v>
      </c>
      <c r="K281" s="6">
        <v>0</v>
      </c>
      <c r="L281" s="6">
        <v>800400</v>
      </c>
      <c r="M281" s="6">
        <v>26413200</v>
      </c>
      <c r="N281" s="6">
        <v>0</v>
      </c>
      <c r="O281" s="6">
        <f t="shared" si="13"/>
        <v>27213600</v>
      </c>
      <c r="P281" s="6">
        <f t="shared" si="14"/>
        <v>39179580</v>
      </c>
      <c r="Q281" s="8"/>
    </row>
    <row r="282" spans="1:17" s="99" customFormat="1" ht="35.1" customHeight="1">
      <c r="A282" s="52">
        <v>62</v>
      </c>
      <c r="B282" s="104" t="s">
        <v>202</v>
      </c>
      <c r="C282" s="52" t="s">
        <v>136</v>
      </c>
      <c r="D282" s="54"/>
      <c r="E282" s="43">
        <v>1029.8</v>
      </c>
      <c r="F282" s="52"/>
      <c r="G282" s="1">
        <v>54373440</v>
      </c>
      <c r="H282" s="1">
        <v>7665800</v>
      </c>
      <c r="I282" s="6">
        <v>0</v>
      </c>
      <c r="J282" s="1">
        <f t="shared" si="12"/>
        <v>62039240</v>
      </c>
      <c r="K282" s="1">
        <v>5400000</v>
      </c>
      <c r="L282" s="1">
        <v>4119200</v>
      </c>
      <c r="M282" s="1">
        <v>135933600</v>
      </c>
      <c r="N282" s="1">
        <v>0</v>
      </c>
      <c r="O282" s="1">
        <f t="shared" si="13"/>
        <v>145452800</v>
      </c>
      <c r="P282" s="1">
        <f t="shared" si="14"/>
        <v>207492040</v>
      </c>
      <c r="Q282" s="43"/>
    </row>
    <row r="283" spans="1:17" s="33" customFormat="1" ht="35.1" customHeight="1">
      <c r="A283" s="3" t="s">
        <v>28</v>
      </c>
      <c r="B283" s="103" t="s">
        <v>202</v>
      </c>
      <c r="C283" s="3" t="s">
        <v>136</v>
      </c>
      <c r="D283" s="51"/>
      <c r="E283" s="8">
        <v>673.4</v>
      </c>
      <c r="F283" s="3" t="s">
        <v>137</v>
      </c>
      <c r="G283" s="6">
        <v>35555520</v>
      </c>
      <c r="H283" s="6">
        <v>4713800</v>
      </c>
      <c r="I283" s="6">
        <v>0</v>
      </c>
      <c r="J283" s="6">
        <f t="shared" si="12"/>
        <v>40269320</v>
      </c>
      <c r="K283" s="6">
        <v>5400000</v>
      </c>
      <c r="L283" s="6">
        <v>2693600</v>
      </c>
      <c r="M283" s="6">
        <v>88888800</v>
      </c>
      <c r="N283" s="6">
        <v>0</v>
      </c>
      <c r="O283" s="6">
        <f t="shared" si="13"/>
        <v>96982400</v>
      </c>
      <c r="P283" s="6">
        <f t="shared" si="14"/>
        <v>137251720</v>
      </c>
      <c r="Q283" s="8"/>
    </row>
    <row r="284" spans="1:17" s="33" customFormat="1" ht="35.1" customHeight="1">
      <c r="A284" s="3" t="s">
        <v>28</v>
      </c>
      <c r="B284" s="103" t="s">
        <v>202</v>
      </c>
      <c r="C284" s="3" t="s">
        <v>136</v>
      </c>
      <c r="D284" s="51"/>
      <c r="E284" s="8">
        <v>152.4</v>
      </c>
      <c r="F284" s="3" t="s">
        <v>142</v>
      </c>
      <c r="G284" s="6">
        <v>8046720</v>
      </c>
      <c r="H284" s="6">
        <v>1524000</v>
      </c>
      <c r="I284" s="6">
        <v>0</v>
      </c>
      <c r="J284" s="6">
        <f t="shared" si="12"/>
        <v>9570720</v>
      </c>
      <c r="K284" s="6">
        <v>0</v>
      </c>
      <c r="L284" s="6">
        <v>609600</v>
      </c>
      <c r="M284" s="6">
        <v>20116800</v>
      </c>
      <c r="N284" s="6">
        <v>0</v>
      </c>
      <c r="O284" s="6">
        <f t="shared" si="13"/>
        <v>20726400</v>
      </c>
      <c r="P284" s="6">
        <f t="shared" si="14"/>
        <v>30297120</v>
      </c>
      <c r="Q284" s="8"/>
    </row>
    <row r="285" spans="1:17" s="99" customFormat="1" ht="35.1" customHeight="1">
      <c r="A285" s="3" t="s">
        <v>28</v>
      </c>
      <c r="B285" s="103" t="s">
        <v>202</v>
      </c>
      <c r="C285" s="3" t="s">
        <v>136</v>
      </c>
      <c r="D285" s="51"/>
      <c r="E285" s="8">
        <v>204</v>
      </c>
      <c r="F285" s="3" t="s">
        <v>137</v>
      </c>
      <c r="G285" s="6">
        <v>10771200</v>
      </c>
      <c r="H285" s="6">
        <v>1428000</v>
      </c>
      <c r="I285" s="6">
        <v>0</v>
      </c>
      <c r="J285" s="6">
        <f t="shared" si="12"/>
        <v>12199200</v>
      </c>
      <c r="K285" s="6">
        <v>0</v>
      </c>
      <c r="L285" s="6">
        <v>816000</v>
      </c>
      <c r="M285" s="6">
        <v>26928000</v>
      </c>
      <c r="N285" s="6">
        <v>0</v>
      </c>
      <c r="O285" s="6">
        <f t="shared" si="13"/>
        <v>27744000</v>
      </c>
      <c r="P285" s="6">
        <f t="shared" si="14"/>
        <v>39943200</v>
      </c>
      <c r="Q285" s="8"/>
    </row>
    <row r="286" spans="1:17" s="99" customFormat="1" ht="35.1" customHeight="1">
      <c r="A286" s="52">
        <v>63</v>
      </c>
      <c r="B286" s="104" t="s">
        <v>203</v>
      </c>
      <c r="C286" s="52" t="s">
        <v>136</v>
      </c>
      <c r="D286" s="54"/>
      <c r="E286" s="43">
        <v>997.5</v>
      </c>
      <c r="F286" s="52"/>
      <c r="G286" s="1">
        <v>52668000</v>
      </c>
      <c r="H286" s="1">
        <v>7535700</v>
      </c>
      <c r="I286" s="6">
        <v>0</v>
      </c>
      <c r="J286" s="1">
        <f t="shared" si="12"/>
        <v>60203700</v>
      </c>
      <c r="K286" s="1">
        <v>8100000</v>
      </c>
      <c r="L286" s="1">
        <v>3990000</v>
      </c>
      <c r="M286" s="1">
        <v>131670000</v>
      </c>
      <c r="N286" s="1">
        <v>0</v>
      </c>
      <c r="O286" s="1">
        <f t="shared" si="13"/>
        <v>143760000</v>
      </c>
      <c r="P286" s="1">
        <f t="shared" si="14"/>
        <v>203963700</v>
      </c>
      <c r="Q286" s="43"/>
    </row>
    <row r="287" spans="1:17" s="33" customFormat="1" ht="35.1" customHeight="1">
      <c r="A287" s="3" t="s">
        <v>28</v>
      </c>
      <c r="B287" s="103" t="s">
        <v>203</v>
      </c>
      <c r="C287" s="3" t="s">
        <v>136</v>
      </c>
      <c r="D287" s="51"/>
      <c r="E287" s="8">
        <v>184.4</v>
      </c>
      <c r="F287" s="3" t="s">
        <v>142</v>
      </c>
      <c r="G287" s="6">
        <v>9736320</v>
      </c>
      <c r="H287" s="6">
        <v>1844000</v>
      </c>
      <c r="I287" s="6">
        <v>0</v>
      </c>
      <c r="J287" s="6">
        <f t="shared" si="12"/>
        <v>11580320</v>
      </c>
      <c r="K287" s="6">
        <v>8100000</v>
      </c>
      <c r="L287" s="6">
        <v>737600</v>
      </c>
      <c r="M287" s="6">
        <v>24340800</v>
      </c>
      <c r="N287" s="6">
        <v>0</v>
      </c>
      <c r="O287" s="6">
        <f t="shared" si="13"/>
        <v>33178400</v>
      </c>
      <c r="P287" s="6">
        <f t="shared" si="14"/>
        <v>44758720</v>
      </c>
      <c r="Q287" s="8"/>
    </row>
    <row r="288" spans="1:17" s="33" customFormat="1" ht="35.1" customHeight="1">
      <c r="A288" s="3" t="s">
        <v>28</v>
      </c>
      <c r="B288" s="103" t="s">
        <v>203</v>
      </c>
      <c r="C288" s="3" t="s">
        <v>136</v>
      </c>
      <c r="D288" s="51"/>
      <c r="E288" s="8">
        <v>264.2</v>
      </c>
      <c r="F288" s="3" t="s">
        <v>137</v>
      </c>
      <c r="G288" s="6">
        <v>13949760</v>
      </c>
      <c r="H288" s="6">
        <v>1849400</v>
      </c>
      <c r="I288" s="6">
        <v>0</v>
      </c>
      <c r="J288" s="6">
        <f t="shared" si="12"/>
        <v>15799160</v>
      </c>
      <c r="K288" s="6">
        <v>0</v>
      </c>
      <c r="L288" s="6">
        <v>1056800</v>
      </c>
      <c r="M288" s="6">
        <v>34874400</v>
      </c>
      <c r="N288" s="6">
        <v>0</v>
      </c>
      <c r="O288" s="6">
        <f t="shared" si="13"/>
        <v>35931200</v>
      </c>
      <c r="P288" s="6">
        <f t="shared" si="14"/>
        <v>51730360</v>
      </c>
      <c r="Q288" s="8"/>
    </row>
    <row r="289" spans="1:17" s="99" customFormat="1" ht="35.1" customHeight="1">
      <c r="A289" s="3" t="s">
        <v>28</v>
      </c>
      <c r="B289" s="103" t="s">
        <v>203</v>
      </c>
      <c r="C289" s="3" t="s">
        <v>136</v>
      </c>
      <c r="D289" s="51"/>
      <c r="E289" s="8">
        <v>226.5</v>
      </c>
      <c r="F289" s="3" t="s">
        <v>137</v>
      </c>
      <c r="G289" s="6">
        <v>11959200</v>
      </c>
      <c r="H289" s="6">
        <v>1585500</v>
      </c>
      <c r="I289" s="6">
        <v>0</v>
      </c>
      <c r="J289" s="6">
        <f t="shared" si="12"/>
        <v>13544700</v>
      </c>
      <c r="K289" s="6">
        <v>0</v>
      </c>
      <c r="L289" s="6">
        <v>906000</v>
      </c>
      <c r="M289" s="6">
        <v>29898000</v>
      </c>
      <c r="N289" s="6">
        <v>0</v>
      </c>
      <c r="O289" s="6">
        <f t="shared" si="13"/>
        <v>30804000</v>
      </c>
      <c r="P289" s="6">
        <f t="shared" si="14"/>
        <v>44348700</v>
      </c>
      <c r="Q289" s="8"/>
    </row>
    <row r="290" spans="1:17" s="33" customFormat="1" ht="35.1" customHeight="1">
      <c r="A290" s="3" t="s">
        <v>28</v>
      </c>
      <c r="B290" s="103" t="s">
        <v>203</v>
      </c>
      <c r="C290" s="3" t="s">
        <v>136</v>
      </c>
      <c r="D290" s="51"/>
      <c r="E290" s="8">
        <v>322.39999999999998</v>
      </c>
      <c r="F290" s="3" t="s">
        <v>137</v>
      </c>
      <c r="G290" s="6">
        <v>17022720</v>
      </c>
      <c r="H290" s="6">
        <v>2256800</v>
      </c>
      <c r="I290" s="6">
        <v>0</v>
      </c>
      <c r="J290" s="6">
        <f t="shared" si="12"/>
        <v>19279520</v>
      </c>
      <c r="K290" s="6">
        <v>0</v>
      </c>
      <c r="L290" s="6">
        <v>1289600</v>
      </c>
      <c r="M290" s="6">
        <v>42556800</v>
      </c>
      <c r="N290" s="6">
        <v>0</v>
      </c>
      <c r="O290" s="6">
        <f t="shared" si="13"/>
        <v>43846400</v>
      </c>
      <c r="P290" s="6">
        <f t="shared" si="14"/>
        <v>63125920</v>
      </c>
      <c r="Q290" s="8"/>
    </row>
    <row r="291" spans="1:17" s="99" customFormat="1" ht="35.1" customHeight="1">
      <c r="A291" s="52">
        <v>64</v>
      </c>
      <c r="B291" s="104" t="s">
        <v>204</v>
      </c>
      <c r="C291" s="52" t="s">
        <v>136</v>
      </c>
      <c r="D291" s="54"/>
      <c r="E291" s="43">
        <v>873.7</v>
      </c>
      <c r="F291" s="52"/>
      <c r="G291" s="1">
        <v>46131360</v>
      </c>
      <c r="H291" s="1">
        <v>6115900</v>
      </c>
      <c r="I291" s="6">
        <v>0</v>
      </c>
      <c r="J291" s="1">
        <f t="shared" si="12"/>
        <v>52247260</v>
      </c>
      <c r="K291" s="1">
        <v>5400000</v>
      </c>
      <c r="L291" s="1">
        <v>3494800</v>
      </c>
      <c r="M291" s="1">
        <v>115328400</v>
      </c>
      <c r="N291" s="1">
        <v>0</v>
      </c>
      <c r="O291" s="1">
        <f t="shared" si="13"/>
        <v>124223200</v>
      </c>
      <c r="P291" s="1">
        <f t="shared" si="14"/>
        <v>176470460</v>
      </c>
      <c r="Q291" s="43"/>
    </row>
    <row r="292" spans="1:17" s="99" customFormat="1" ht="35.1" customHeight="1">
      <c r="A292" s="3" t="s">
        <v>28</v>
      </c>
      <c r="B292" s="103" t="s">
        <v>204</v>
      </c>
      <c r="C292" s="3" t="s">
        <v>136</v>
      </c>
      <c r="D292" s="51"/>
      <c r="E292" s="8">
        <v>478.8</v>
      </c>
      <c r="F292" s="3" t="s">
        <v>137</v>
      </c>
      <c r="G292" s="6">
        <v>25280640</v>
      </c>
      <c r="H292" s="6">
        <v>3351600</v>
      </c>
      <c r="I292" s="6">
        <v>0</v>
      </c>
      <c r="J292" s="6">
        <f t="shared" si="12"/>
        <v>28632240</v>
      </c>
      <c r="K292" s="6">
        <v>5400000</v>
      </c>
      <c r="L292" s="6">
        <v>1915200</v>
      </c>
      <c r="M292" s="6">
        <v>63201600</v>
      </c>
      <c r="N292" s="6">
        <v>0</v>
      </c>
      <c r="O292" s="6">
        <f t="shared" si="13"/>
        <v>70516800</v>
      </c>
      <c r="P292" s="6">
        <f t="shared" si="14"/>
        <v>99149040</v>
      </c>
      <c r="Q292" s="8"/>
    </row>
    <row r="293" spans="1:17" s="33" customFormat="1" ht="35.1" customHeight="1">
      <c r="A293" s="3" t="s">
        <v>28</v>
      </c>
      <c r="B293" s="103" t="s">
        <v>204</v>
      </c>
      <c r="C293" s="3" t="s">
        <v>136</v>
      </c>
      <c r="D293" s="51"/>
      <c r="E293" s="8">
        <v>104</v>
      </c>
      <c r="F293" s="3" t="s">
        <v>137</v>
      </c>
      <c r="G293" s="6">
        <v>5491200</v>
      </c>
      <c r="H293" s="6">
        <v>728000</v>
      </c>
      <c r="I293" s="6">
        <v>0</v>
      </c>
      <c r="J293" s="6">
        <f t="shared" si="12"/>
        <v>6219200</v>
      </c>
      <c r="K293" s="6">
        <v>0</v>
      </c>
      <c r="L293" s="6">
        <v>416000</v>
      </c>
      <c r="M293" s="6">
        <v>13728000</v>
      </c>
      <c r="N293" s="6">
        <v>0</v>
      </c>
      <c r="O293" s="6">
        <f t="shared" si="13"/>
        <v>14144000</v>
      </c>
      <c r="P293" s="6">
        <f t="shared" si="14"/>
        <v>20363200</v>
      </c>
      <c r="Q293" s="8"/>
    </row>
    <row r="294" spans="1:17" s="99" customFormat="1" ht="35.1" customHeight="1">
      <c r="A294" s="3" t="s">
        <v>28</v>
      </c>
      <c r="B294" s="103" t="s">
        <v>204</v>
      </c>
      <c r="C294" s="3" t="s">
        <v>136</v>
      </c>
      <c r="D294" s="51"/>
      <c r="E294" s="8">
        <v>290.89999999999998</v>
      </c>
      <c r="F294" s="3" t="s">
        <v>137</v>
      </c>
      <c r="G294" s="6">
        <v>15359520</v>
      </c>
      <c r="H294" s="6">
        <v>2036300</v>
      </c>
      <c r="I294" s="6">
        <v>0</v>
      </c>
      <c r="J294" s="6">
        <f t="shared" si="12"/>
        <v>17395820</v>
      </c>
      <c r="K294" s="6">
        <v>0</v>
      </c>
      <c r="L294" s="6">
        <v>1163600</v>
      </c>
      <c r="M294" s="6">
        <v>38398800</v>
      </c>
      <c r="N294" s="6">
        <v>0</v>
      </c>
      <c r="O294" s="6">
        <f t="shared" si="13"/>
        <v>39562400</v>
      </c>
      <c r="P294" s="6">
        <f t="shared" si="14"/>
        <v>56958220</v>
      </c>
      <c r="Q294" s="8"/>
    </row>
    <row r="295" spans="1:17" s="99" customFormat="1" ht="35.1" customHeight="1">
      <c r="A295" s="52">
        <v>65</v>
      </c>
      <c r="B295" s="104" t="s">
        <v>205</v>
      </c>
      <c r="C295" s="52" t="s">
        <v>136</v>
      </c>
      <c r="D295" s="54"/>
      <c r="E295" s="43">
        <v>747</v>
      </c>
      <c r="F295" s="52"/>
      <c r="G295" s="1">
        <v>39441600</v>
      </c>
      <c r="H295" s="1">
        <v>5229000</v>
      </c>
      <c r="I295" s="6">
        <v>0</v>
      </c>
      <c r="J295" s="1">
        <f t="shared" si="12"/>
        <v>44670600</v>
      </c>
      <c r="K295" s="1">
        <v>18900000</v>
      </c>
      <c r="L295" s="1">
        <v>2988000</v>
      </c>
      <c r="M295" s="1">
        <v>98604000</v>
      </c>
      <c r="N295" s="1">
        <v>3000000</v>
      </c>
      <c r="O295" s="1">
        <f t="shared" si="13"/>
        <v>123492000</v>
      </c>
      <c r="P295" s="1">
        <f t="shared" si="14"/>
        <v>168162600</v>
      </c>
      <c r="Q295" s="43"/>
    </row>
    <row r="296" spans="1:17" s="33" customFormat="1" ht="35.1" customHeight="1">
      <c r="A296" s="3" t="s">
        <v>28</v>
      </c>
      <c r="B296" s="103" t="s">
        <v>205</v>
      </c>
      <c r="C296" s="3" t="s">
        <v>136</v>
      </c>
      <c r="D296" s="51"/>
      <c r="E296" s="8">
        <v>303</v>
      </c>
      <c r="F296" s="3" t="s">
        <v>137</v>
      </c>
      <c r="G296" s="6">
        <v>15998400</v>
      </c>
      <c r="H296" s="6">
        <v>2121000</v>
      </c>
      <c r="I296" s="6">
        <v>0</v>
      </c>
      <c r="J296" s="6">
        <f t="shared" si="12"/>
        <v>18119400</v>
      </c>
      <c r="K296" s="6">
        <v>18900000</v>
      </c>
      <c r="L296" s="6">
        <v>1212000</v>
      </c>
      <c r="M296" s="6">
        <v>39996000</v>
      </c>
      <c r="N296" s="6">
        <v>3000000</v>
      </c>
      <c r="O296" s="6">
        <f t="shared" si="13"/>
        <v>63108000</v>
      </c>
      <c r="P296" s="6">
        <f t="shared" si="14"/>
        <v>81227400</v>
      </c>
      <c r="Q296" s="8"/>
    </row>
    <row r="297" spans="1:17" s="33" customFormat="1" ht="35.1" customHeight="1">
      <c r="A297" s="3" t="s">
        <v>28</v>
      </c>
      <c r="B297" s="103" t="s">
        <v>205</v>
      </c>
      <c r="C297" s="3" t="s">
        <v>136</v>
      </c>
      <c r="D297" s="51"/>
      <c r="E297" s="8">
        <v>444</v>
      </c>
      <c r="F297" s="3" t="s">
        <v>137</v>
      </c>
      <c r="G297" s="6">
        <v>23443200</v>
      </c>
      <c r="H297" s="6">
        <v>3108000</v>
      </c>
      <c r="I297" s="6">
        <v>0</v>
      </c>
      <c r="J297" s="6">
        <f t="shared" si="12"/>
        <v>26551200</v>
      </c>
      <c r="K297" s="6">
        <v>0</v>
      </c>
      <c r="L297" s="6">
        <v>1776000</v>
      </c>
      <c r="M297" s="6">
        <v>58608000</v>
      </c>
      <c r="N297" s="6">
        <v>0</v>
      </c>
      <c r="O297" s="6">
        <f t="shared" si="13"/>
        <v>60384000</v>
      </c>
      <c r="P297" s="6">
        <f t="shared" si="14"/>
        <v>86935200</v>
      </c>
      <c r="Q297" s="8"/>
    </row>
    <row r="298" spans="1:17" s="99" customFormat="1" ht="35.1" customHeight="1">
      <c r="A298" s="52">
        <v>66</v>
      </c>
      <c r="B298" s="104" t="s">
        <v>206</v>
      </c>
      <c r="C298" s="52" t="s">
        <v>136</v>
      </c>
      <c r="D298" s="54"/>
      <c r="E298" s="43">
        <v>166.4</v>
      </c>
      <c r="F298" s="52"/>
      <c r="G298" s="1">
        <v>8785920</v>
      </c>
      <c r="H298" s="1">
        <v>1664000</v>
      </c>
      <c r="I298" s="6">
        <v>0</v>
      </c>
      <c r="J298" s="1">
        <f t="shared" si="12"/>
        <v>10449920</v>
      </c>
      <c r="K298" s="1">
        <v>2700000</v>
      </c>
      <c r="L298" s="1">
        <v>665600</v>
      </c>
      <c r="M298" s="1">
        <v>21964800</v>
      </c>
      <c r="N298" s="1">
        <v>0</v>
      </c>
      <c r="O298" s="1">
        <f t="shared" si="13"/>
        <v>25330400</v>
      </c>
      <c r="P298" s="1">
        <f t="shared" si="14"/>
        <v>35780320</v>
      </c>
      <c r="Q298" s="43"/>
    </row>
    <row r="299" spans="1:17" s="99" customFormat="1" ht="35.1" customHeight="1">
      <c r="A299" s="3" t="s">
        <v>28</v>
      </c>
      <c r="B299" s="103" t="s">
        <v>206</v>
      </c>
      <c r="C299" s="3" t="s">
        <v>136</v>
      </c>
      <c r="D299" s="51"/>
      <c r="E299" s="8">
        <v>166.4</v>
      </c>
      <c r="F299" s="3" t="s">
        <v>142</v>
      </c>
      <c r="G299" s="6">
        <v>8785920</v>
      </c>
      <c r="H299" s="6">
        <v>1664000</v>
      </c>
      <c r="I299" s="6">
        <v>0</v>
      </c>
      <c r="J299" s="6">
        <f t="shared" si="12"/>
        <v>10449920</v>
      </c>
      <c r="K299" s="6">
        <v>2700000</v>
      </c>
      <c r="L299" s="6">
        <v>665600</v>
      </c>
      <c r="M299" s="6">
        <v>21964800</v>
      </c>
      <c r="N299" s="6">
        <v>0</v>
      </c>
      <c r="O299" s="6">
        <f t="shared" si="13"/>
        <v>25330400</v>
      </c>
      <c r="P299" s="6">
        <f t="shared" si="14"/>
        <v>35780320</v>
      </c>
      <c r="Q299" s="8"/>
    </row>
    <row r="300" spans="1:17" s="99" customFormat="1" ht="35.1" customHeight="1">
      <c r="A300" s="52">
        <v>67</v>
      </c>
      <c r="B300" s="104" t="s">
        <v>207</v>
      </c>
      <c r="C300" s="52" t="s">
        <v>136</v>
      </c>
      <c r="D300" s="54"/>
      <c r="E300" s="43">
        <v>1311.4</v>
      </c>
      <c r="F300" s="52"/>
      <c r="G300" s="1">
        <v>69241920</v>
      </c>
      <c r="H300" s="1">
        <v>9487900</v>
      </c>
      <c r="I300" s="6">
        <v>0</v>
      </c>
      <c r="J300" s="1">
        <f t="shared" si="12"/>
        <v>78729820</v>
      </c>
      <c r="K300" s="1">
        <v>1350000</v>
      </c>
      <c r="L300" s="1">
        <v>5245600</v>
      </c>
      <c r="M300" s="1">
        <v>173104800</v>
      </c>
      <c r="N300" s="1">
        <v>0</v>
      </c>
      <c r="O300" s="1">
        <f t="shared" si="13"/>
        <v>179700400</v>
      </c>
      <c r="P300" s="1">
        <f t="shared" si="14"/>
        <v>258430220</v>
      </c>
      <c r="Q300" s="43"/>
    </row>
    <row r="301" spans="1:17" s="33" customFormat="1" ht="35.1" customHeight="1">
      <c r="A301" s="3" t="s">
        <v>28</v>
      </c>
      <c r="B301" s="103" t="s">
        <v>207</v>
      </c>
      <c r="C301" s="3" t="s">
        <v>136</v>
      </c>
      <c r="D301" s="51"/>
      <c r="E301" s="8">
        <v>452.9</v>
      </c>
      <c r="F301" s="3" t="s">
        <v>137</v>
      </c>
      <c r="G301" s="6">
        <v>23913120</v>
      </c>
      <c r="H301" s="6">
        <v>3170300</v>
      </c>
      <c r="I301" s="6">
        <v>0</v>
      </c>
      <c r="J301" s="6">
        <f t="shared" si="12"/>
        <v>27083420</v>
      </c>
      <c r="K301" s="6">
        <v>1350000</v>
      </c>
      <c r="L301" s="6">
        <v>1811600</v>
      </c>
      <c r="M301" s="6">
        <v>59782800</v>
      </c>
      <c r="N301" s="6">
        <v>0</v>
      </c>
      <c r="O301" s="6">
        <f t="shared" si="13"/>
        <v>62944400</v>
      </c>
      <c r="P301" s="6">
        <f t="shared" si="14"/>
        <v>90027820</v>
      </c>
      <c r="Q301" s="8"/>
    </row>
    <row r="302" spans="1:17" s="33" customFormat="1" ht="35.1" customHeight="1">
      <c r="A302" s="3" t="s">
        <v>28</v>
      </c>
      <c r="B302" s="103" t="s">
        <v>207</v>
      </c>
      <c r="C302" s="3" t="s">
        <v>136</v>
      </c>
      <c r="D302" s="51"/>
      <c r="E302" s="8">
        <v>102.7</v>
      </c>
      <c r="F302" s="3" t="s">
        <v>142</v>
      </c>
      <c r="G302" s="6">
        <v>5422560</v>
      </c>
      <c r="H302" s="6">
        <v>1027000</v>
      </c>
      <c r="I302" s="6">
        <v>0</v>
      </c>
      <c r="J302" s="6">
        <f t="shared" si="12"/>
        <v>6449560</v>
      </c>
      <c r="K302" s="6">
        <v>0</v>
      </c>
      <c r="L302" s="6">
        <v>410800</v>
      </c>
      <c r="M302" s="6">
        <v>13556400</v>
      </c>
      <c r="N302" s="6">
        <v>0</v>
      </c>
      <c r="O302" s="6">
        <f t="shared" si="13"/>
        <v>13967200</v>
      </c>
      <c r="P302" s="6">
        <f t="shared" si="14"/>
        <v>20416760</v>
      </c>
      <c r="Q302" s="8"/>
    </row>
    <row r="303" spans="1:17" s="33" customFormat="1" ht="35.1" customHeight="1">
      <c r="A303" s="3" t="s">
        <v>28</v>
      </c>
      <c r="B303" s="103" t="s">
        <v>207</v>
      </c>
      <c r="C303" s="3" t="s">
        <v>136</v>
      </c>
      <c r="D303" s="51"/>
      <c r="E303" s="8">
        <v>438.2</v>
      </c>
      <c r="F303" s="3" t="s">
        <v>137</v>
      </c>
      <c r="G303" s="6">
        <v>23136960</v>
      </c>
      <c r="H303" s="6">
        <v>3067400</v>
      </c>
      <c r="I303" s="6">
        <v>0</v>
      </c>
      <c r="J303" s="6">
        <f t="shared" si="12"/>
        <v>26204360</v>
      </c>
      <c r="K303" s="6">
        <v>0</v>
      </c>
      <c r="L303" s="6">
        <v>1752800</v>
      </c>
      <c r="M303" s="6">
        <v>57842400</v>
      </c>
      <c r="N303" s="6">
        <v>0</v>
      </c>
      <c r="O303" s="6">
        <f t="shared" si="13"/>
        <v>59595200</v>
      </c>
      <c r="P303" s="6">
        <f t="shared" si="14"/>
        <v>85799560</v>
      </c>
      <c r="Q303" s="8"/>
    </row>
    <row r="304" spans="1:17" s="33" customFormat="1" ht="35.1" customHeight="1">
      <c r="A304" s="3" t="s">
        <v>28</v>
      </c>
      <c r="B304" s="103" t="s">
        <v>207</v>
      </c>
      <c r="C304" s="3" t="s">
        <v>136</v>
      </c>
      <c r="D304" s="51"/>
      <c r="E304" s="8">
        <v>317.60000000000002</v>
      </c>
      <c r="F304" s="3" t="s">
        <v>137</v>
      </c>
      <c r="G304" s="6">
        <v>16769280</v>
      </c>
      <c r="H304" s="6">
        <v>2223200</v>
      </c>
      <c r="I304" s="6">
        <v>0</v>
      </c>
      <c r="J304" s="6">
        <f t="shared" si="12"/>
        <v>18992480</v>
      </c>
      <c r="K304" s="6">
        <v>0</v>
      </c>
      <c r="L304" s="6">
        <v>1270400</v>
      </c>
      <c r="M304" s="6">
        <v>41923200</v>
      </c>
      <c r="N304" s="6">
        <v>0</v>
      </c>
      <c r="O304" s="6">
        <f t="shared" si="13"/>
        <v>43193600</v>
      </c>
      <c r="P304" s="6">
        <f t="shared" si="14"/>
        <v>62186080</v>
      </c>
      <c r="Q304" s="8"/>
    </row>
    <row r="305" spans="1:17" s="99" customFormat="1" ht="35.1" customHeight="1">
      <c r="A305" s="52">
        <v>68</v>
      </c>
      <c r="B305" s="104" t="s">
        <v>197</v>
      </c>
      <c r="C305" s="52" t="s">
        <v>136</v>
      </c>
      <c r="D305" s="54"/>
      <c r="E305" s="43">
        <v>1705.3</v>
      </c>
      <c r="F305" s="52"/>
      <c r="G305" s="1">
        <v>90039840</v>
      </c>
      <c r="H305" s="1">
        <v>12237400</v>
      </c>
      <c r="I305" s="6">
        <v>0</v>
      </c>
      <c r="J305" s="1">
        <f t="shared" si="12"/>
        <v>102277240</v>
      </c>
      <c r="K305" s="1">
        <v>2700000</v>
      </c>
      <c r="L305" s="1">
        <v>6821200</v>
      </c>
      <c r="M305" s="1">
        <v>225099600</v>
      </c>
      <c r="N305" s="1">
        <v>3000000</v>
      </c>
      <c r="O305" s="1">
        <f t="shared" si="13"/>
        <v>237620800</v>
      </c>
      <c r="P305" s="1">
        <f t="shared" si="14"/>
        <v>339898040</v>
      </c>
      <c r="Q305" s="43"/>
    </row>
    <row r="306" spans="1:17" s="33" customFormat="1" ht="35.1" customHeight="1">
      <c r="A306" s="3" t="s">
        <v>28</v>
      </c>
      <c r="B306" s="103" t="s">
        <v>197</v>
      </c>
      <c r="C306" s="3" t="s">
        <v>136</v>
      </c>
      <c r="D306" s="51"/>
      <c r="E306" s="8">
        <v>100.1</v>
      </c>
      <c r="F306" s="3" t="s">
        <v>142</v>
      </c>
      <c r="G306" s="6">
        <v>5285280</v>
      </c>
      <c r="H306" s="6">
        <v>1001000</v>
      </c>
      <c r="I306" s="6">
        <v>0</v>
      </c>
      <c r="J306" s="6">
        <f t="shared" si="12"/>
        <v>6286280</v>
      </c>
      <c r="K306" s="6">
        <v>2700000</v>
      </c>
      <c r="L306" s="6">
        <v>400400</v>
      </c>
      <c r="M306" s="6">
        <v>13213200</v>
      </c>
      <c r="N306" s="6">
        <v>3000000</v>
      </c>
      <c r="O306" s="6">
        <f t="shared" si="13"/>
        <v>19313600</v>
      </c>
      <c r="P306" s="6">
        <f t="shared" si="14"/>
        <v>25599880</v>
      </c>
      <c r="Q306" s="8"/>
    </row>
    <row r="307" spans="1:17" s="33" customFormat="1" ht="35.1" customHeight="1">
      <c r="A307" s="3" t="s">
        <v>28</v>
      </c>
      <c r="B307" s="103" t="s">
        <v>197</v>
      </c>
      <c r="C307" s="3" t="s">
        <v>136</v>
      </c>
      <c r="D307" s="51"/>
      <c r="E307" s="8">
        <v>509.2</v>
      </c>
      <c r="F307" s="3" t="s">
        <v>137</v>
      </c>
      <c r="G307" s="6">
        <v>26885760</v>
      </c>
      <c r="H307" s="6">
        <v>3564400</v>
      </c>
      <c r="I307" s="6">
        <v>0</v>
      </c>
      <c r="J307" s="6">
        <f t="shared" si="12"/>
        <v>30450160</v>
      </c>
      <c r="K307" s="6">
        <v>0</v>
      </c>
      <c r="L307" s="6">
        <v>2036800</v>
      </c>
      <c r="M307" s="6">
        <v>67214400</v>
      </c>
      <c r="N307" s="6">
        <v>0</v>
      </c>
      <c r="O307" s="6">
        <f t="shared" si="13"/>
        <v>69251200</v>
      </c>
      <c r="P307" s="6">
        <f t="shared" si="14"/>
        <v>99701360</v>
      </c>
      <c r="Q307" s="8"/>
    </row>
    <row r="308" spans="1:17" s="33" customFormat="1" ht="35.1" customHeight="1">
      <c r="A308" s="3" t="s">
        <v>28</v>
      </c>
      <c r="B308" s="103" t="s">
        <v>197</v>
      </c>
      <c r="C308" s="3" t="s">
        <v>136</v>
      </c>
      <c r="D308" s="51"/>
      <c r="E308" s="8">
        <v>437.9</v>
      </c>
      <c r="F308" s="3" t="s">
        <v>137</v>
      </c>
      <c r="G308" s="6">
        <v>23121120</v>
      </c>
      <c r="H308" s="6">
        <v>3065300</v>
      </c>
      <c r="I308" s="6">
        <v>0</v>
      </c>
      <c r="J308" s="6">
        <f t="shared" si="12"/>
        <v>26186420</v>
      </c>
      <c r="K308" s="6">
        <v>0</v>
      </c>
      <c r="L308" s="6">
        <v>1751600</v>
      </c>
      <c r="M308" s="6">
        <v>57802800</v>
      </c>
      <c r="N308" s="6">
        <v>0</v>
      </c>
      <c r="O308" s="6">
        <f t="shared" si="13"/>
        <v>59554400</v>
      </c>
      <c r="P308" s="6">
        <f t="shared" si="14"/>
        <v>85740820</v>
      </c>
      <c r="Q308" s="8"/>
    </row>
    <row r="309" spans="1:17" s="99" customFormat="1" ht="35.1" customHeight="1">
      <c r="A309" s="3" t="s">
        <v>28</v>
      </c>
      <c r="B309" s="103" t="s">
        <v>197</v>
      </c>
      <c r="C309" s="3" t="s">
        <v>136</v>
      </c>
      <c r="D309" s="51"/>
      <c r="E309" s="8">
        <v>658.1</v>
      </c>
      <c r="F309" s="3" t="s">
        <v>137</v>
      </c>
      <c r="G309" s="6">
        <v>34747680</v>
      </c>
      <c r="H309" s="6">
        <v>4606700</v>
      </c>
      <c r="I309" s="6">
        <v>0</v>
      </c>
      <c r="J309" s="6">
        <f t="shared" si="12"/>
        <v>39354380</v>
      </c>
      <c r="K309" s="6">
        <v>0</v>
      </c>
      <c r="L309" s="6">
        <v>2632400</v>
      </c>
      <c r="M309" s="6">
        <v>86869200</v>
      </c>
      <c r="N309" s="6">
        <v>0</v>
      </c>
      <c r="O309" s="6">
        <f t="shared" si="13"/>
        <v>89501600</v>
      </c>
      <c r="P309" s="6">
        <f t="shared" si="14"/>
        <v>128855980</v>
      </c>
      <c r="Q309" s="8"/>
    </row>
    <row r="310" spans="1:17" s="99" customFormat="1" ht="35.1" customHeight="1">
      <c r="A310" s="52">
        <v>69</v>
      </c>
      <c r="B310" s="104" t="s">
        <v>208</v>
      </c>
      <c r="C310" s="52" t="s">
        <v>136</v>
      </c>
      <c r="D310" s="54"/>
      <c r="E310" s="43">
        <v>1096.3</v>
      </c>
      <c r="F310" s="52"/>
      <c r="G310" s="1">
        <v>57884640</v>
      </c>
      <c r="H310" s="1">
        <v>7674100</v>
      </c>
      <c r="I310" s="6">
        <v>0</v>
      </c>
      <c r="J310" s="1">
        <f t="shared" si="12"/>
        <v>65558740</v>
      </c>
      <c r="K310" s="1">
        <v>5400000</v>
      </c>
      <c r="L310" s="1">
        <v>4385200</v>
      </c>
      <c r="M310" s="1">
        <v>144711600</v>
      </c>
      <c r="N310" s="1">
        <v>0</v>
      </c>
      <c r="O310" s="1">
        <f t="shared" si="13"/>
        <v>154496800</v>
      </c>
      <c r="P310" s="1">
        <f t="shared" si="14"/>
        <v>220055540</v>
      </c>
      <c r="Q310" s="43"/>
    </row>
    <row r="311" spans="1:17" s="33" customFormat="1" ht="35.1" customHeight="1">
      <c r="A311" s="3" t="s">
        <v>28</v>
      </c>
      <c r="B311" s="103" t="s">
        <v>208</v>
      </c>
      <c r="C311" s="3" t="s">
        <v>136</v>
      </c>
      <c r="D311" s="51"/>
      <c r="E311" s="8">
        <v>186.7</v>
      </c>
      <c r="F311" s="3" t="s">
        <v>137</v>
      </c>
      <c r="G311" s="6">
        <v>9857760</v>
      </c>
      <c r="H311" s="6">
        <v>1306900</v>
      </c>
      <c r="I311" s="6">
        <v>0</v>
      </c>
      <c r="J311" s="6">
        <f t="shared" si="12"/>
        <v>11164660</v>
      </c>
      <c r="K311" s="6">
        <v>5400000</v>
      </c>
      <c r="L311" s="6">
        <v>746800</v>
      </c>
      <c r="M311" s="6">
        <v>24644400</v>
      </c>
      <c r="N311" s="6">
        <v>0</v>
      </c>
      <c r="O311" s="6">
        <f t="shared" si="13"/>
        <v>30791200</v>
      </c>
      <c r="P311" s="6">
        <f t="shared" si="14"/>
        <v>41955860</v>
      </c>
      <c r="Q311" s="8"/>
    </row>
    <row r="312" spans="1:17" s="33" customFormat="1" ht="35.1" customHeight="1">
      <c r="A312" s="3" t="s">
        <v>28</v>
      </c>
      <c r="B312" s="103" t="s">
        <v>208</v>
      </c>
      <c r="C312" s="3" t="s">
        <v>136</v>
      </c>
      <c r="D312" s="51"/>
      <c r="E312" s="8">
        <v>236.6</v>
      </c>
      <c r="F312" s="3" t="s">
        <v>137</v>
      </c>
      <c r="G312" s="6">
        <v>12492480</v>
      </c>
      <c r="H312" s="6">
        <v>1656200</v>
      </c>
      <c r="I312" s="6">
        <v>0</v>
      </c>
      <c r="J312" s="6">
        <f t="shared" si="12"/>
        <v>14148680</v>
      </c>
      <c r="K312" s="6">
        <v>0</v>
      </c>
      <c r="L312" s="6">
        <v>946400</v>
      </c>
      <c r="M312" s="6">
        <v>31231200</v>
      </c>
      <c r="N312" s="6">
        <v>0</v>
      </c>
      <c r="O312" s="6">
        <f t="shared" si="13"/>
        <v>32177600</v>
      </c>
      <c r="P312" s="6">
        <f t="shared" si="14"/>
        <v>46326280</v>
      </c>
      <c r="Q312" s="8"/>
    </row>
    <row r="313" spans="1:17" s="33" customFormat="1" ht="35.1" customHeight="1">
      <c r="A313" s="3" t="s">
        <v>28</v>
      </c>
      <c r="B313" s="103" t="s">
        <v>208</v>
      </c>
      <c r="C313" s="3" t="s">
        <v>136</v>
      </c>
      <c r="D313" s="51"/>
      <c r="E313" s="8">
        <v>333.1</v>
      </c>
      <c r="F313" s="3" t="s">
        <v>137</v>
      </c>
      <c r="G313" s="6">
        <v>17587680</v>
      </c>
      <c r="H313" s="6">
        <v>2331700</v>
      </c>
      <c r="I313" s="6">
        <v>0</v>
      </c>
      <c r="J313" s="6">
        <f t="shared" si="12"/>
        <v>19919380</v>
      </c>
      <c r="K313" s="6">
        <v>0</v>
      </c>
      <c r="L313" s="6">
        <v>1332400</v>
      </c>
      <c r="M313" s="6">
        <v>43969200</v>
      </c>
      <c r="N313" s="6">
        <v>0</v>
      </c>
      <c r="O313" s="6">
        <f t="shared" si="13"/>
        <v>45301600</v>
      </c>
      <c r="P313" s="6">
        <f t="shared" si="14"/>
        <v>65220980</v>
      </c>
      <c r="Q313" s="8"/>
    </row>
    <row r="314" spans="1:17" s="33" customFormat="1" ht="35.1" customHeight="1">
      <c r="A314" s="3" t="s">
        <v>28</v>
      </c>
      <c r="B314" s="103" t="s">
        <v>208</v>
      </c>
      <c r="C314" s="3" t="s">
        <v>136</v>
      </c>
      <c r="D314" s="51"/>
      <c r="E314" s="8">
        <v>339.9</v>
      </c>
      <c r="F314" s="3" t="s">
        <v>137</v>
      </c>
      <c r="G314" s="6">
        <v>17946720</v>
      </c>
      <c r="H314" s="6">
        <v>2379300</v>
      </c>
      <c r="I314" s="6">
        <v>0</v>
      </c>
      <c r="J314" s="6">
        <f t="shared" si="12"/>
        <v>20326020</v>
      </c>
      <c r="K314" s="6">
        <v>0</v>
      </c>
      <c r="L314" s="6">
        <v>1359600</v>
      </c>
      <c r="M314" s="6">
        <v>44866800</v>
      </c>
      <c r="N314" s="6">
        <v>0</v>
      </c>
      <c r="O314" s="6">
        <f t="shared" si="13"/>
        <v>46226400</v>
      </c>
      <c r="P314" s="6">
        <f t="shared" si="14"/>
        <v>66552420</v>
      </c>
      <c r="Q314" s="8"/>
    </row>
    <row r="315" spans="1:17" s="99" customFormat="1" ht="35.1" customHeight="1">
      <c r="A315" s="52">
        <v>70</v>
      </c>
      <c r="B315" s="104" t="s">
        <v>209</v>
      </c>
      <c r="C315" s="52" t="s">
        <v>136</v>
      </c>
      <c r="D315" s="54"/>
      <c r="E315" s="43">
        <v>2108.8000000000002</v>
      </c>
      <c r="F315" s="52"/>
      <c r="G315" s="1">
        <v>111344640</v>
      </c>
      <c r="H315" s="1">
        <v>15751900</v>
      </c>
      <c r="I315" s="6">
        <v>0</v>
      </c>
      <c r="J315" s="1">
        <f t="shared" si="12"/>
        <v>127096540</v>
      </c>
      <c r="K315" s="1">
        <v>5400000</v>
      </c>
      <c r="L315" s="1">
        <v>8435200</v>
      </c>
      <c r="M315" s="1">
        <v>278361600</v>
      </c>
      <c r="N315" s="1">
        <v>0</v>
      </c>
      <c r="O315" s="1">
        <f t="shared" si="13"/>
        <v>292196800</v>
      </c>
      <c r="P315" s="1">
        <f t="shared" si="14"/>
        <v>419293340</v>
      </c>
      <c r="Q315" s="43"/>
    </row>
    <row r="316" spans="1:17" s="33" customFormat="1" ht="35.1" customHeight="1">
      <c r="A316" s="3" t="s">
        <v>28</v>
      </c>
      <c r="B316" s="103" t="s">
        <v>209</v>
      </c>
      <c r="C316" s="3" t="s">
        <v>136</v>
      </c>
      <c r="D316" s="51"/>
      <c r="E316" s="8">
        <v>368.7</v>
      </c>
      <c r="F316" s="3" t="s">
        <v>137</v>
      </c>
      <c r="G316" s="6">
        <v>19467360</v>
      </c>
      <c r="H316" s="6">
        <v>2580900</v>
      </c>
      <c r="I316" s="6">
        <v>0</v>
      </c>
      <c r="J316" s="6">
        <f t="shared" si="12"/>
        <v>22048260</v>
      </c>
      <c r="K316" s="6">
        <v>5400000</v>
      </c>
      <c r="L316" s="6">
        <v>1474800</v>
      </c>
      <c r="M316" s="6">
        <v>48668400</v>
      </c>
      <c r="N316" s="6">
        <v>0</v>
      </c>
      <c r="O316" s="6">
        <f t="shared" si="13"/>
        <v>55543200</v>
      </c>
      <c r="P316" s="6">
        <f t="shared" si="14"/>
        <v>77591460</v>
      </c>
      <c r="Q316" s="8"/>
    </row>
    <row r="317" spans="1:17" s="33" customFormat="1" ht="35.1" customHeight="1">
      <c r="A317" s="3" t="s">
        <v>28</v>
      </c>
      <c r="B317" s="103" t="s">
        <v>209</v>
      </c>
      <c r="C317" s="3" t="s">
        <v>136</v>
      </c>
      <c r="D317" s="51"/>
      <c r="E317" s="8">
        <v>608.6</v>
      </c>
      <c r="F317" s="3" t="s">
        <v>137</v>
      </c>
      <c r="G317" s="6">
        <v>32134080</v>
      </c>
      <c r="H317" s="6">
        <v>4260200</v>
      </c>
      <c r="I317" s="6">
        <v>0</v>
      </c>
      <c r="J317" s="6">
        <f t="shared" si="12"/>
        <v>36394280</v>
      </c>
      <c r="K317" s="6">
        <v>0</v>
      </c>
      <c r="L317" s="6">
        <v>2434400</v>
      </c>
      <c r="M317" s="6">
        <v>80335200</v>
      </c>
      <c r="N317" s="6">
        <v>0</v>
      </c>
      <c r="O317" s="6">
        <f t="shared" si="13"/>
        <v>82769600</v>
      </c>
      <c r="P317" s="6">
        <f t="shared" si="14"/>
        <v>119163880</v>
      </c>
      <c r="Q317" s="8"/>
    </row>
    <row r="318" spans="1:17" s="33" customFormat="1" ht="35.1" customHeight="1">
      <c r="A318" s="3" t="s">
        <v>28</v>
      </c>
      <c r="B318" s="103" t="s">
        <v>209</v>
      </c>
      <c r="C318" s="3" t="s">
        <v>136</v>
      </c>
      <c r="D318" s="51"/>
      <c r="E318" s="8">
        <v>481.6</v>
      </c>
      <c r="F318" s="3" t="s">
        <v>137</v>
      </c>
      <c r="G318" s="6">
        <v>25428480</v>
      </c>
      <c r="H318" s="6">
        <v>3371200</v>
      </c>
      <c r="I318" s="6">
        <v>0</v>
      </c>
      <c r="J318" s="6">
        <f t="shared" si="12"/>
        <v>28799680</v>
      </c>
      <c r="K318" s="6">
        <v>0</v>
      </c>
      <c r="L318" s="6">
        <v>1926400</v>
      </c>
      <c r="M318" s="6">
        <v>63571200</v>
      </c>
      <c r="N318" s="6">
        <v>0</v>
      </c>
      <c r="O318" s="6">
        <f t="shared" si="13"/>
        <v>65497600</v>
      </c>
      <c r="P318" s="6">
        <f t="shared" si="14"/>
        <v>94297280</v>
      </c>
      <c r="Q318" s="8"/>
    </row>
    <row r="319" spans="1:17" s="33" customFormat="1" ht="35.1" customHeight="1">
      <c r="A319" s="3" t="s">
        <v>28</v>
      </c>
      <c r="B319" s="103" t="s">
        <v>209</v>
      </c>
      <c r="C319" s="3" t="s">
        <v>136</v>
      </c>
      <c r="D319" s="51"/>
      <c r="E319" s="8">
        <v>319.8</v>
      </c>
      <c r="F319" s="3" t="s">
        <v>137</v>
      </c>
      <c r="G319" s="6">
        <v>16885440</v>
      </c>
      <c r="H319" s="6">
        <v>2238600</v>
      </c>
      <c r="I319" s="6">
        <v>0</v>
      </c>
      <c r="J319" s="6">
        <f t="shared" si="12"/>
        <v>19124040</v>
      </c>
      <c r="K319" s="6">
        <v>0</v>
      </c>
      <c r="L319" s="6">
        <v>1279200</v>
      </c>
      <c r="M319" s="6">
        <v>42213600</v>
      </c>
      <c r="N319" s="6">
        <v>0</v>
      </c>
      <c r="O319" s="6">
        <f t="shared" si="13"/>
        <v>43492800</v>
      </c>
      <c r="P319" s="6">
        <f t="shared" si="14"/>
        <v>62616840</v>
      </c>
      <c r="Q319" s="8"/>
    </row>
    <row r="320" spans="1:17" s="99" customFormat="1" ht="35.1" customHeight="1">
      <c r="A320" s="3" t="s">
        <v>28</v>
      </c>
      <c r="B320" s="103" t="s">
        <v>209</v>
      </c>
      <c r="C320" s="3" t="s">
        <v>136</v>
      </c>
      <c r="D320" s="51"/>
      <c r="E320" s="8">
        <v>330.1</v>
      </c>
      <c r="F320" s="3" t="s">
        <v>142</v>
      </c>
      <c r="G320" s="6">
        <v>17429280</v>
      </c>
      <c r="H320" s="6">
        <v>3301000</v>
      </c>
      <c r="I320" s="6">
        <v>0</v>
      </c>
      <c r="J320" s="6">
        <f t="shared" si="12"/>
        <v>20730280</v>
      </c>
      <c r="K320" s="6">
        <v>0</v>
      </c>
      <c r="L320" s="6">
        <v>1320400</v>
      </c>
      <c r="M320" s="6">
        <v>43573200</v>
      </c>
      <c r="N320" s="6">
        <v>0</v>
      </c>
      <c r="O320" s="6">
        <f t="shared" si="13"/>
        <v>44893600</v>
      </c>
      <c r="P320" s="6">
        <f t="shared" si="14"/>
        <v>65623880</v>
      </c>
      <c r="Q320" s="8"/>
    </row>
    <row r="321" spans="1:17" s="99" customFormat="1" ht="35.1" customHeight="1">
      <c r="A321" s="52">
        <v>71</v>
      </c>
      <c r="B321" s="104" t="s">
        <v>210</v>
      </c>
      <c r="C321" s="52" t="s">
        <v>136</v>
      </c>
      <c r="D321" s="54"/>
      <c r="E321" s="43">
        <v>702.9</v>
      </c>
      <c r="F321" s="52"/>
      <c r="G321" s="1">
        <v>37113120</v>
      </c>
      <c r="H321" s="1">
        <v>5714700</v>
      </c>
      <c r="I321" s="6">
        <v>0</v>
      </c>
      <c r="J321" s="1">
        <f t="shared" si="12"/>
        <v>42827820</v>
      </c>
      <c r="K321" s="1">
        <v>4050000</v>
      </c>
      <c r="L321" s="1">
        <v>2811600</v>
      </c>
      <c r="M321" s="1">
        <v>92782800</v>
      </c>
      <c r="N321" s="1">
        <v>0</v>
      </c>
      <c r="O321" s="1">
        <f t="shared" si="13"/>
        <v>99644400</v>
      </c>
      <c r="P321" s="1">
        <f t="shared" si="14"/>
        <v>142472220</v>
      </c>
      <c r="Q321" s="43"/>
    </row>
    <row r="322" spans="1:17" s="33" customFormat="1" ht="35.1" customHeight="1">
      <c r="A322" s="3" t="s">
        <v>28</v>
      </c>
      <c r="B322" s="103" t="s">
        <v>211</v>
      </c>
      <c r="C322" s="3" t="s">
        <v>136</v>
      </c>
      <c r="D322" s="51"/>
      <c r="E322" s="8">
        <v>115</v>
      </c>
      <c r="F322" s="3" t="s">
        <v>142</v>
      </c>
      <c r="G322" s="6">
        <v>6072000</v>
      </c>
      <c r="H322" s="6">
        <v>1150000</v>
      </c>
      <c r="I322" s="6">
        <v>0</v>
      </c>
      <c r="J322" s="6">
        <f t="shared" si="12"/>
        <v>7222000</v>
      </c>
      <c r="K322" s="6">
        <v>4050000</v>
      </c>
      <c r="L322" s="6">
        <v>460000</v>
      </c>
      <c r="M322" s="6">
        <v>15180000</v>
      </c>
      <c r="N322" s="6">
        <v>0</v>
      </c>
      <c r="O322" s="6">
        <f t="shared" si="13"/>
        <v>19690000</v>
      </c>
      <c r="P322" s="6">
        <f t="shared" si="14"/>
        <v>26912000</v>
      </c>
      <c r="Q322" s="8"/>
    </row>
    <row r="323" spans="1:17" s="99" customFormat="1" ht="35.1" customHeight="1">
      <c r="A323" s="3" t="s">
        <v>28</v>
      </c>
      <c r="B323" s="103" t="s">
        <v>211</v>
      </c>
      <c r="C323" s="3" t="s">
        <v>136</v>
      </c>
      <c r="D323" s="51"/>
      <c r="E323" s="8">
        <v>221.3</v>
      </c>
      <c r="F323" s="3" t="s">
        <v>137</v>
      </c>
      <c r="G323" s="6">
        <v>11684640</v>
      </c>
      <c r="H323" s="6">
        <v>1549100</v>
      </c>
      <c r="I323" s="6">
        <v>0</v>
      </c>
      <c r="J323" s="6">
        <f t="shared" si="12"/>
        <v>13233740</v>
      </c>
      <c r="K323" s="6">
        <v>0</v>
      </c>
      <c r="L323" s="6">
        <v>885200</v>
      </c>
      <c r="M323" s="6">
        <v>29211600</v>
      </c>
      <c r="N323" s="6">
        <v>0</v>
      </c>
      <c r="O323" s="6">
        <f t="shared" si="13"/>
        <v>30096800</v>
      </c>
      <c r="P323" s="6">
        <f t="shared" si="14"/>
        <v>43330540</v>
      </c>
      <c r="Q323" s="8"/>
    </row>
    <row r="324" spans="1:17" s="33" customFormat="1" ht="35.1" customHeight="1">
      <c r="A324" s="3" t="s">
        <v>28</v>
      </c>
      <c r="B324" s="103" t="s">
        <v>211</v>
      </c>
      <c r="C324" s="3" t="s">
        <v>136</v>
      </c>
      <c r="D324" s="51"/>
      <c r="E324" s="8">
        <v>216.8</v>
      </c>
      <c r="F324" s="3" t="s">
        <v>137</v>
      </c>
      <c r="G324" s="6">
        <v>11447040</v>
      </c>
      <c r="H324" s="6">
        <v>1517600</v>
      </c>
      <c r="I324" s="6">
        <v>0</v>
      </c>
      <c r="J324" s="6">
        <f t="shared" si="12"/>
        <v>12964640</v>
      </c>
      <c r="K324" s="6">
        <v>0</v>
      </c>
      <c r="L324" s="6">
        <v>867200</v>
      </c>
      <c r="M324" s="6">
        <v>28617600</v>
      </c>
      <c r="N324" s="6">
        <v>0</v>
      </c>
      <c r="O324" s="6">
        <f t="shared" si="13"/>
        <v>29484800</v>
      </c>
      <c r="P324" s="6">
        <f t="shared" si="14"/>
        <v>42449440</v>
      </c>
      <c r="Q324" s="8"/>
    </row>
    <row r="325" spans="1:17" s="33" customFormat="1" ht="35.1" customHeight="1">
      <c r="A325" s="3" t="s">
        <v>28</v>
      </c>
      <c r="B325" s="103" t="s">
        <v>211</v>
      </c>
      <c r="C325" s="3" t="s">
        <v>136</v>
      </c>
      <c r="D325" s="51"/>
      <c r="E325" s="8">
        <v>149.80000000000001</v>
      </c>
      <c r="F325" s="3" t="s">
        <v>142</v>
      </c>
      <c r="G325" s="6">
        <v>7909440</v>
      </c>
      <c r="H325" s="6">
        <v>1498000</v>
      </c>
      <c r="I325" s="6">
        <v>0</v>
      </c>
      <c r="J325" s="6">
        <f t="shared" si="12"/>
        <v>9407440</v>
      </c>
      <c r="K325" s="6">
        <v>0</v>
      </c>
      <c r="L325" s="6">
        <v>599200</v>
      </c>
      <c r="M325" s="6">
        <v>19773600</v>
      </c>
      <c r="N325" s="6">
        <v>0</v>
      </c>
      <c r="O325" s="6">
        <f t="shared" si="13"/>
        <v>20372800</v>
      </c>
      <c r="P325" s="6">
        <f t="shared" si="14"/>
        <v>29780240</v>
      </c>
      <c r="Q325" s="8"/>
    </row>
    <row r="326" spans="1:17" s="99" customFormat="1" ht="35.1" customHeight="1">
      <c r="A326" s="52">
        <v>72</v>
      </c>
      <c r="B326" s="104" t="s">
        <v>212</v>
      </c>
      <c r="C326" s="52" t="s">
        <v>136</v>
      </c>
      <c r="D326" s="54"/>
      <c r="E326" s="43">
        <v>846.6</v>
      </c>
      <c r="F326" s="52"/>
      <c r="G326" s="1">
        <v>44700480</v>
      </c>
      <c r="H326" s="1">
        <v>6230400</v>
      </c>
      <c r="I326" s="6">
        <v>0</v>
      </c>
      <c r="J326" s="1">
        <f t="shared" si="12"/>
        <v>50930880</v>
      </c>
      <c r="K326" s="1">
        <v>13500000</v>
      </c>
      <c r="L326" s="1">
        <v>3386400</v>
      </c>
      <c r="M326" s="1">
        <v>111751200</v>
      </c>
      <c r="N326" s="1">
        <v>0</v>
      </c>
      <c r="O326" s="1">
        <f t="shared" si="13"/>
        <v>128637600</v>
      </c>
      <c r="P326" s="1">
        <f t="shared" si="14"/>
        <v>179568480</v>
      </c>
      <c r="Q326" s="43"/>
    </row>
    <row r="327" spans="1:17" s="33" customFormat="1" ht="35.1" customHeight="1">
      <c r="A327" s="3" t="s">
        <v>28</v>
      </c>
      <c r="B327" s="103" t="s">
        <v>212</v>
      </c>
      <c r="C327" s="3" t="s">
        <v>136</v>
      </c>
      <c r="D327" s="51"/>
      <c r="E327" s="8">
        <v>101.4</v>
      </c>
      <c r="F327" s="3" t="s">
        <v>142</v>
      </c>
      <c r="G327" s="6">
        <v>5353920</v>
      </c>
      <c r="H327" s="6">
        <v>1014000</v>
      </c>
      <c r="I327" s="6">
        <v>0</v>
      </c>
      <c r="J327" s="6">
        <f t="shared" si="12"/>
        <v>6367920</v>
      </c>
      <c r="K327" s="6">
        <v>13500000</v>
      </c>
      <c r="L327" s="6">
        <v>405600</v>
      </c>
      <c r="M327" s="6">
        <v>13384800</v>
      </c>
      <c r="N327" s="6">
        <v>0</v>
      </c>
      <c r="O327" s="6">
        <f t="shared" si="13"/>
        <v>27290400</v>
      </c>
      <c r="P327" s="6">
        <f t="shared" si="14"/>
        <v>33658320</v>
      </c>
      <c r="Q327" s="8"/>
    </row>
    <row r="328" spans="1:17" s="99" customFormat="1" ht="35.1" customHeight="1">
      <c r="A328" s="3" t="s">
        <v>28</v>
      </c>
      <c r="B328" s="103" t="s">
        <v>212</v>
      </c>
      <c r="C328" s="3" t="s">
        <v>136</v>
      </c>
      <c r="D328" s="51"/>
      <c r="E328" s="8">
        <v>104.8</v>
      </c>
      <c r="F328" s="3" t="s">
        <v>142</v>
      </c>
      <c r="G328" s="6">
        <v>5533440</v>
      </c>
      <c r="H328" s="6">
        <v>733600</v>
      </c>
      <c r="I328" s="6">
        <v>0</v>
      </c>
      <c r="J328" s="6">
        <f t="shared" si="12"/>
        <v>6267040</v>
      </c>
      <c r="K328" s="6">
        <v>0</v>
      </c>
      <c r="L328" s="6">
        <v>419200</v>
      </c>
      <c r="M328" s="6">
        <v>13833600</v>
      </c>
      <c r="N328" s="6">
        <v>0</v>
      </c>
      <c r="O328" s="6">
        <f t="shared" si="13"/>
        <v>14252800</v>
      </c>
      <c r="P328" s="6">
        <f t="shared" si="14"/>
        <v>20519840</v>
      </c>
      <c r="Q328" s="8"/>
    </row>
    <row r="329" spans="1:17" s="33" customFormat="1" ht="35.1" customHeight="1">
      <c r="A329" s="3" t="s">
        <v>28</v>
      </c>
      <c r="B329" s="103" t="s">
        <v>212</v>
      </c>
      <c r="C329" s="3" t="s">
        <v>136</v>
      </c>
      <c r="D329" s="51"/>
      <c r="E329" s="8">
        <v>486.6</v>
      </c>
      <c r="F329" s="3" t="s">
        <v>142</v>
      </c>
      <c r="G329" s="6">
        <v>25692480</v>
      </c>
      <c r="H329" s="6">
        <v>3406200</v>
      </c>
      <c r="I329" s="6">
        <v>0</v>
      </c>
      <c r="J329" s="6">
        <f t="shared" si="12"/>
        <v>29098680</v>
      </c>
      <c r="K329" s="6">
        <v>0</v>
      </c>
      <c r="L329" s="6">
        <v>1946400</v>
      </c>
      <c r="M329" s="6">
        <v>64231200</v>
      </c>
      <c r="N329" s="6">
        <v>0</v>
      </c>
      <c r="O329" s="6">
        <f t="shared" si="13"/>
        <v>66177600</v>
      </c>
      <c r="P329" s="6">
        <f t="shared" si="14"/>
        <v>95276280</v>
      </c>
      <c r="Q329" s="8"/>
    </row>
    <row r="330" spans="1:17" s="33" customFormat="1" ht="35.1" customHeight="1">
      <c r="A330" s="3" t="s">
        <v>28</v>
      </c>
      <c r="B330" s="103" t="s">
        <v>212</v>
      </c>
      <c r="C330" s="3" t="s">
        <v>136</v>
      </c>
      <c r="D330" s="51"/>
      <c r="E330" s="8">
        <v>153.80000000000001</v>
      </c>
      <c r="F330" s="3" t="s">
        <v>137</v>
      </c>
      <c r="G330" s="6">
        <v>8120640</v>
      </c>
      <c r="H330" s="6">
        <v>1076600</v>
      </c>
      <c r="I330" s="6">
        <v>0</v>
      </c>
      <c r="J330" s="6">
        <f t="shared" si="12"/>
        <v>9197240</v>
      </c>
      <c r="K330" s="6">
        <v>0</v>
      </c>
      <c r="L330" s="6">
        <v>615200</v>
      </c>
      <c r="M330" s="6">
        <v>20301600</v>
      </c>
      <c r="N330" s="6">
        <v>0</v>
      </c>
      <c r="O330" s="6">
        <f t="shared" si="13"/>
        <v>20916800</v>
      </c>
      <c r="P330" s="6">
        <f t="shared" si="14"/>
        <v>30114040</v>
      </c>
      <c r="Q330" s="8"/>
    </row>
    <row r="331" spans="1:17" s="99" customFormat="1" ht="35.1" customHeight="1">
      <c r="A331" s="52">
        <v>73</v>
      </c>
      <c r="B331" s="104" t="s">
        <v>213</v>
      </c>
      <c r="C331" s="52" t="s">
        <v>136</v>
      </c>
      <c r="D331" s="54"/>
      <c r="E331" s="43">
        <v>604.9</v>
      </c>
      <c r="F331" s="52"/>
      <c r="G331" s="1">
        <v>31938720</v>
      </c>
      <c r="H331" s="1">
        <v>4635100</v>
      </c>
      <c r="I331" s="6">
        <v>0</v>
      </c>
      <c r="J331" s="1">
        <f t="shared" ref="J331:J366" si="15">G331+H331</f>
        <v>36573820</v>
      </c>
      <c r="K331" s="1">
        <v>6750000</v>
      </c>
      <c r="L331" s="1">
        <v>2419600</v>
      </c>
      <c r="M331" s="1">
        <v>79846800</v>
      </c>
      <c r="N331" s="1">
        <v>0</v>
      </c>
      <c r="O331" s="1">
        <f t="shared" ref="O331:O366" si="16">K331+L331+M331+N331</f>
        <v>89016400</v>
      </c>
      <c r="P331" s="1">
        <f t="shared" ref="P331:P366" si="17">O331+J331</f>
        <v>125590220</v>
      </c>
      <c r="Q331" s="43"/>
    </row>
    <row r="332" spans="1:17" s="99" customFormat="1" ht="35.1" customHeight="1">
      <c r="A332" s="3" t="s">
        <v>28</v>
      </c>
      <c r="B332" s="103" t="s">
        <v>213</v>
      </c>
      <c r="C332" s="3" t="s">
        <v>136</v>
      </c>
      <c r="D332" s="51"/>
      <c r="E332" s="8">
        <v>133.6</v>
      </c>
      <c r="F332" s="3" t="s">
        <v>142</v>
      </c>
      <c r="G332" s="6">
        <v>7054080</v>
      </c>
      <c r="H332" s="6">
        <v>1336000</v>
      </c>
      <c r="I332" s="6">
        <v>0</v>
      </c>
      <c r="J332" s="6">
        <f t="shared" si="15"/>
        <v>8390080</v>
      </c>
      <c r="K332" s="6">
        <v>6750000</v>
      </c>
      <c r="L332" s="6">
        <v>534400</v>
      </c>
      <c r="M332" s="6">
        <v>17635200</v>
      </c>
      <c r="N332" s="6">
        <v>0</v>
      </c>
      <c r="O332" s="6">
        <f t="shared" si="16"/>
        <v>24919600</v>
      </c>
      <c r="P332" s="6">
        <f t="shared" si="17"/>
        <v>33309680</v>
      </c>
      <c r="Q332" s="8"/>
    </row>
    <row r="333" spans="1:17" s="33" customFormat="1" ht="35.1" customHeight="1">
      <c r="A333" s="3" t="s">
        <v>28</v>
      </c>
      <c r="B333" s="103" t="s">
        <v>213</v>
      </c>
      <c r="C333" s="3" t="s">
        <v>136</v>
      </c>
      <c r="D333" s="51"/>
      <c r="E333" s="8">
        <v>179.7</v>
      </c>
      <c r="F333" s="3" t="s">
        <v>137</v>
      </c>
      <c r="G333" s="6">
        <v>9488160</v>
      </c>
      <c r="H333" s="6">
        <v>1257900</v>
      </c>
      <c r="I333" s="6">
        <v>0</v>
      </c>
      <c r="J333" s="6">
        <f t="shared" si="15"/>
        <v>10746060</v>
      </c>
      <c r="K333" s="6">
        <v>0</v>
      </c>
      <c r="L333" s="6">
        <v>718800</v>
      </c>
      <c r="M333" s="6">
        <v>23720400</v>
      </c>
      <c r="N333" s="6">
        <v>0</v>
      </c>
      <c r="O333" s="6">
        <f t="shared" si="16"/>
        <v>24439200</v>
      </c>
      <c r="P333" s="6">
        <f t="shared" si="17"/>
        <v>35185260</v>
      </c>
      <c r="Q333" s="8"/>
    </row>
    <row r="334" spans="1:17" s="99" customFormat="1" ht="35.1" customHeight="1">
      <c r="A334" s="3" t="s">
        <v>28</v>
      </c>
      <c r="B334" s="103" t="s">
        <v>213</v>
      </c>
      <c r="C334" s="3" t="s">
        <v>136</v>
      </c>
      <c r="D334" s="51"/>
      <c r="E334" s="8">
        <v>291.60000000000002</v>
      </c>
      <c r="F334" s="3" t="s">
        <v>137</v>
      </c>
      <c r="G334" s="6">
        <v>15396480</v>
      </c>
      <c r="H334" s="6">
        <v>2041200</v>
      </c>
      <c r="I334" s="6">
        <v>0</v>
      </c>
      <c r="J334" s="6">
        <f t="shared" si="15"/>
        <v>17437680</v>
      </c>
      <c r="K334" s="6">
        <v>0</v>
      </c>
      <c r="L334" s="6">
        <v>1166400</v>
      </c>
      <c r="M334" s="6">
        <v>38491200</v>
      </c>
      <c r="N334" s="6">
        <v>0</v>
      </c>
      <c r="O334" s="6">
        <f t="shared" si="16"/>
        <v>39657600</v>
      </c>
      <c r="P334" s="6">
        <f t="shared" si="17"/>
        <v>57095280</v>
      </c>
      <c r="Q334" s="8"/>
    </row>
    <row r="335" spans="1:17" s="99" customFormat="1" ht="35.1" customHeight="1">
      <c r="A335" s="52">
        <v>74</v>
      </c>
      <c r="B335" s="104" t="s">
        <v>214</v>
      </c>
      <c r="C335" s="52" t="s">
        <v>136</v>
      </c>
      <c r="D335" s="54"/>
      <c r="E335" s="43">
        <v>831.1</v>
      </c>
      <c r="F335" s="52"/>
      <c r="G335" s="1">
        <v>43882080</v>
      </c>
      <c r="H335" s="1">
        <v>7883500</v>
      </c>
      <c r="I335" s="6">
        <v>0</v>
      </c>
      <c r="J335" s="1">
        <f t="shared" si="15"/>
        <v>51765580</v>
      </c>
      <c r="K335" s="1">
        <v>1350000</v>
      </c>
      <c r="L335" s="1">
        <v>3324400</v>
      </c>
      <c r="M335" s="1">
        <v>109705200</v>
      </c>
      <c r="N335" s="1">
        <v>0</v>
      </c>
      <c r="O335" s="1">
        <f t="shared" si="16"/>
        <v>114379600</v>
      </c>
      <c r="P335" s="1">
        <f t="shared" si="17"/>
        <v>166145180</v>
      </c>
      <c r="Q335" s="43"/>
    </row>
    <row r="336" spans="1:17" s="99" customFormat="1" ht="35.1" customHeight="1">
      <c r="A336" s="3" t="s">
        <v>28</v>
      </c>
      <c r="B336" s="103" t="s">
        <v>215</v>
      </c>
      <c r="C336" s="3" t="s">
        <v>136</v>
      </c>
      <c r="D336" s="51"/>
      <c r="E336" s="8">
        <v>172.5</v>
      </c>
      <c r="F336" s="3" t="s">
        <v>142</v>
      </c>
      <c r="G336" s="6">
        <v>9108000</v>
      </c>
      <c r="H336" s="6">
        <v>1725000</v>
      </c>
      <c r="I336" s="6">
        <v>0</v>
      </c>
      <c r="J336" s="6">
        <f t="shared" si="15"/>
        <v>10833000</v>
      </c>
      <c r="K336" s="6">
        <v>1350000</v>
      </c>
      <c r="L336" s="6">
        <v>690000</v>
      </c>
      <c r="M336" s="6">
        <v>22770000</v>
      </c>
      <c r="N336" s="6">
        <v>0</v>
      </c>
      <c r="O336" s="6">
        <f t="shared" si="16"/>
        <v>24810000</v>
      </c>
      <c r="P336" s="6">
        <f t="shared" si="17"/>
        <v>35643000</v>
      </c>
      <c r="Q336" s="8"/>
    </row>
    <row r="337" spans="1:17" s="33" customFormat="1" ht="35.1" customHeight="1">
      <c r="A337" s="3" t="s">
        <v>28</v>
      </c>
      <c r="B337" s="103" t="s">
        <v>215</v>
      </c>
      <c r="C337" s="3" t="s">
        <v>136</v>
      </c>
      <c r="D337" s="51"/>
      <c r="E337" s="8">
        <v>142.5</v>
      </c>
      <c r="F337" s="3" t="s">
        <v>137</v>
      </c>
      <c r="G337" s="6">
        <v>7524000</v>
      </c>
      <c r="H337" s="6">
        <v>997500</v>
      </c>
      <c r="I337" s="6">
        <v>0</v>
      </c>
      <c r="J337" s="6">
        <f t="shared" si="15"/>
        <v>8521500</v>
      </c>
      <c r="K337" s="6">
        <v>0</v>
      </c>
      <c r="L337" s="6">
        <v>570000</v>
      </c>
      <c r="M337" s="6">
        <v>18810000</v>
      </c>
      <c r="N337" s="6">
        <v>0</v>
      </c>
      <c r="O337" s="6">
        <f t="shared" si="16"/>
        <v>19380000</v>
      </c>
      <c r="P337" s="6">
        <f t="shared" si="17"/>
        <v>27901500</v>
      </c>
      <c r="Q337" s="8"/>
    </row>
    <row r="338" spans="1:17" s="33" customFormat="1" ht="35.1" customHeight="1">
      <c r="A338" s="3" t="s">
        <v>28</v>
      </c>
      <c r="B338" s="103" t="s">
        <v>215</v>
      </c>
      <c r="C338" s="3" t="s">
        <v>136</v>
      </c>
      <c r="D338" s="51"/>
      <c r="E338" s="8">
        <v>516.1</v>
      </c>
      <c r="F338" s="3" t="s">
        <v>142</v>
      </c>
      <c r="G338" s="6">
        <v>27250080</v>
      </c>
      <c r="H338" s="6">
        <v>5161000</v>
      </c>
      <c r="I338" s="6">
        <v>0</v>
      </c>
      <c r="J338" s="6">
        <f t="shared" si="15"/>
        <v>32411080</v>
      </c>
      <c r="K338" s="6">
        <v>0</v>
      </c>
      <c r="L338" s="6">
        <v>2064400</v>
      </c>
      <c r="M338" s="6">
        <v>68125200</v>
      </c>
      <c r="N338" s="6">
        <v>0</v>
      </c>
      <c r="O338" s="6">
        <f t="shared" si="16"/>
        <v>70189600</v>
      </c>
      <c r="P338" s="6">
        <f t="shared" si="17"/>
        <v>102600680</v>
      </c>
      <c r="Q338" s="8"/>
    </row>
    <row r="339" spans="1:17" s="99" customFormat="1" ht="35.1" customHeight="1">
      <c r="A339" s="52">
        <v>75</v>
      </c>
      <c r="B339" s="104" t="s">
        <v>216</v>
      </c>
      <c r="C339" s="52" t="s">
        <v>136</v>
      </c>
      <c r="D339" s="54"/>
      <c r="E339" s="43">
        <v>225.8</v>
      </c>
      <c r="F339" s="52"/>
      <c r="G339" s="1">
        <v>11922240</v>
      </c>
      <c r="H339" s="1">
        <v>2258000</v>
      </c>
      <c r="I339" s="6">
        <v>0</v>
      </c>
      <c r="J339" s="1">
        <f t="shared" si="15"/>
        <v>14180240</v>
      </c>
      <c r="K339" s="1">
        <v>1350000</v>
      </c>
      <c r="L339" s="1">
        <v>903200</v>
      </c>
      <c r="M339" s="1">
        <v>29805600</v>
      </c>
      <c r="N339" s="1">
        <v>0</v>
      </c>
      <c r="O339" s="1">
        <f t="shared" si="16"/>
        <v>32058800</v>
      </c>
      <c r="P339" s="1">
        <f t="shared" si="17"/>
        <v>46239040</v>
      </c>
      <c r="Q339" s="43"/>
    </row>
    <row r="340" spans="1:17" s="33" customFormat="1" ht="35.1" customHeight="1">
      <c r="A340" s="3" t="s">
        <v>28</v>
      </c>
      <c r="B340" s="103" t="s">
        <v>216</v>
      </c>
      <c r="C340" s="3" t="s">
        <v>136</v>
      </c>
      <c r="D340" s="51"/>
      <c r="E340" s="8">
        <v>225.8</v>
      </c>
      <c r="F340" s="3" t="s">
        <v>142</v>
      </c>
      <c r="G340" s="6">
        <v>11922240</v>
      </c>
      <c r="H340" s="6">
        <v>2258000</v>
      </c>
      <c r="I340" s="6">
        <v>0</v>
      </c>
      <c r="J340" s="6">
        <f t="shared" si="15"/>
        <v>14180240</v>
      </c>
      <c r="K340" s="6">
        <v>1350000</v>
      </c>
      <c r="L340" s="6">
        <v>903200</v>
      </c>
      <c r="M340" s="6">
        <v>29805600</v>
      </c>
      <c r="N340" s="6">
        <v>0</v>
      </c>
      <c r="O340" s="6">
        <f t="shared" si="16"/>
        <v>32058800</v>
      </c>
      <c r="P340" s="6">
        <f t="shared" si="17"/>
        <v>46239040</v>
      </c>
      <c r="Q340" s="8"/>
    </row>
    <row r="341" spans="1:17" s="99" customFormat="1" ht="35.1" customHeight="1">
      <c r="A341" s="52">
        <v>76</v>
      </c>
      <c r="B341" s="104" t="s">
        <v>217</v>
      </c>
      <c r="C341" s="52" t="s">
        <v>136</v>
      </c>
      <c r="D341" s="54"/>
      <c r="E341" s="43">
        <v>616.9</v>
      </c>
      <c r="F341" s="52"/>
      <c r="G341" s="1">
        <v>32572320</v>
      </c>
      <c r="H341" s="1">
        <v>4707400</v>
      </c>
      <c r="I341" s="6">
        <v>0</v>
      </c>
      <c r="J341" s="1">
        <f t="shared" si="15"/>
        <v>37279720</v>
      </c>
      <c r="K341" s="1">
        <v>1350000</v>
      </c>
      <c r="L341" s="1">
        <v>2467600</v>
      </c>
      <c r="M341" s="1">
        <v>81430800</v>
      </c>
      <c r="N341" s="1">
        <v>0</v>
      </c>
      <c r="O341" s="1">
        <f t="shared" si="16"/>
        <v>85248400</v>
      </c>
      <c r="P341" s="1">
        <f t="shared" si="17"/>
        <v>122528120</v>
      </c>
      <c r="Q341" s="43"/>
    </row>
    <row r="342" spans="1:17" s="33" customFormat="1" ht="35.1" customHeight="1">
      <c r="A342" s="3" t="s">
        <v>28</v>
      </c>
      <c r="B342" s="103" t="s">
        <v>217</v>
      </c>
      <c r="C342" s="3" t="s">
        <v>136</v>
      </c>
      <c r="D342" s="51"/>
      <c r="E342" s="8">
        <v>129.69999999999999</v>
      </c>
      <c r="F342" s="3" t="s">
        <v>142</v>
      </c>
      <c r="G342" s="6">
        <v>6848160</v>
      </c>
      <c r="H342" s="6">
        <v>1297000</v>
      </c>
      <c r="I342" s="6">
        <v>0</v>
      </c>
      <c r="J342" s="6">
        <f t="shared" si="15"/>
        <v>8145160</v>
      </c>
      <c r="K342" s="6">
        <v>1350000</v>
      </c>
      <c r="L342" s="6">
        <v>518800</v>
      </c>
      <c r="M342" s="6">
        <v>17120400</v>
      </c>
      <c r="N342" s="6">
        <v>0</v>
      </c>
      <c r="O342" s="6">
        <f t="shared" si="16"/>
        <v>18989200</v>
      </c>
      <c r="P342" s="6">
        <f t="shared" si="17"/>
        <v>27134360</v>
      </c>
      <c r="Q342" s="8"/>
    </row>
    <row r="343" spans="1:17" s="99" customFormat="1" ht="35.1" customHeight="1">
      <c r="A343" s="3" t="s">
        <v>28</v>
      </c>
      <c r="B343" s="103" t="s">
        <v>217</v>
      </c>
      <c r="C343" s="3" t="s">
        <v>136</v>
      </c>
      <c r="D343" s="51"/>
      <c r="E343" s="8">
        <v>487.2</v>
      </c>
      <c r="F343" s="3" t="s">
        <v>137</v>
      </c>
      <c r="G343" s="6">
        <v>25724160</v>
      </c>
      <c r="H343" s="6">
        <v>3410400</v>
      </c>
      <c r="I343" s="6">
        <v>0</v>
      </c>
      <c r="J343" s="6">
        <f t="shared" si="15"/>
        <v>29134560</v>
      </c>
      <c r="K343" s="6">
        <v>0</v>
      </c>
      <c r="L343" s="6">
        <v>1948800</v>
      </c>
      <c r="M343" s="6">
        <v>64310400</v>
      </c>
      <c r="N343" s="6">
        <v>0</v>
      </c>
      <c r="O343" s="6">
        <f t="shared" si="16"/>
        <v>66259200</v>
      </c>
      <c r="P343" s="6">
        <f t="shared" si="17"/>
        <v>95393760</v>
      </c>
      <c r="Q343" s="8"/>
    </row>
    <row r="344" spans="1:17" s="99" customFormat="1" ht="35.1" customHeight="1">
      <c r="A344" s="52">
        <v>77</v>
      </c>
      <c r="B344" s="104" t="s">
        <v>218</v>
      </c>
      <c r="C344" s="52" t="s">
        <v>136</v>
      </c>
      <c r="D344" s="54"/>
      <c r="E344" s="26">
        <v>1243</v>
      </c>
      <c r="F344" s="52"/>
      <c r="G344" s="7">
        <v>65630400</v>
      </c>
      <c r="H344" s="7">
        <v>8701000</v>
      </c>
      <c r="I344" s="6">
        <v>0</v>
      </c>
      <c r="J344" s="7">
        <f t="shared" si="15"/>
        <v>74331400</v>
      </c>
      <c r="K344" s="7">
        <v>9450000</v>
      </c>
      <c r="L344" s="7">
        <v>4972000</v>
      </c>
      <c r="M344" s="7">
        <v>164076000</v>
      </c>
      <c r="N344" s="7">
        <v>0</v>
      </c>
      <c r="O344" s="7">
        <f t="shared" si="16"/>
        <v>178498000</v>
      </c>
      <c r="P344" s="1">
        <f t="shared" si="17"/>
        <v>252829400</v>
      </c>
      <c r="Q344" s="26"/>
    </row>
    <row r="345" spans="1:17" s="33" customFormat="1" ht="35.1" customHeight="1">
      <c r="A345" s="3" t="s">
        <v>28</v>
      </c>
      <c r="B345" s="103" t="s">
        <v>218</v>
      </c>
      <c r="C345" s="3" t="s">
        <v>136</v>
      </c>
      <c r="D345" s="51"/>
      <c r="E345" s="9"/>
      <c r="F345" s="3" t="s">
        <v>142</v>
      </c>
      <c r="G345" s="10">
        <v>0</v>
      </c>
      <c r="H345" s="10">
        <v>0</v>
      </c>
      <c r="I345" s="6">
        <v>0</v>
      </c>
      <c r="J345" s="10">
        <f t="shared" si="15"/>
        <v>0</v>
      </c>
      <c r="K345" s="10">
        <v>9450000</v>
      </c>
      <c r="L345" s="10">
        <v>0</v>
      </c>
      <c r="M345" s="10">
        <v>0</v>
      </c>
      <c r="N345" s="6">
        <v>0</v>
      </c>
      <c r="O345" s="10">
        <f t="shared" si="16"/>
        <v>9450000</v>
      </c>
      <c r="P345" s="6">
        <f t="shared" si="17"/>
        <v>9450000</v>
      </c>
      <c r="Q345" s="9"/>
    </row>
    <row r="346" spans="1:17" s="99" customFormat="1" ht="35.1" customHeight="1">
      <c r="A346" s="3" t="s">
        <v>28</v>
      </c>
      <c r="B346" s="103" t="s">
        <v>218</v>
      </c>
      <c r="C346" s="3" t="s">
        <v>136</v>
      </c>
      <c r="D346" s="51"/>
      <c r="E346" s="9">
        <v>599.70000000000005</v>
      </c>
      <c r="F346" s="3" t="s">
        <v>137</v>
      </c>
      <c r="G346" s="10">
        <v>31664160</v>
      </c>
      <c r="H346" s="10">
        <v>4197900</v>
      </c>
      <c r="I346" s="6">
        <v>0</v>
      </c>
      <c r="J346" s="10">
        <f t="shared" si="15"/>
        <v>35862060</v>
      </c>
      <c r="K346" s="10">
        <v>0</v>
      </c>
      <c r="L346" s="10">
        <v>2398800</v>
      </c>
      <c r="M346" s="10">
        <v>79160400</v>
      </c>
      <c r="N346" s="6">
        <v>0</v>
      </c>
      <c r="O346" s="10">
        <f t="shared" si="16"/>
        <v>81559200</v>
      </c>
      <c r="P346" s="6">
        <f t="shared" si="17"/>
        <v>117421260</v>
      </c>
      <c r="Q346" s="9"/>
    </row>
    <row r="347" spans="1:17" s="33" customFormat="1" ht="35.1" customHeight="1">
      <c r="A347" s="3" t="s">
        <v>28</v>
      </c>
      <c r="B347" s="103" t="s">
        <v>218</v>
      </c>
      <c r="C347" s="3" t="s">
        <v>136</v>
      </c>
      <c r="D347" s="51"/>
      <c r="E347" s="9">
        <v>643.29999999999995</v>
      </c>
      <c r="F347" s="3" t="s">
        <v>137</v>
      </c>
      <c r="G347" s="10">
        <v>33966240</v>
      </c>
      <c r="H347" s="10">
        <v>4503100</v>
      </c>
      <c r="I347" s="6">
        <v>0</v>
      </c>
      <c r="J347" s="10">
        <f t="shared" si="15"/>
        <v>38469340</v>
      </c>
      <c r="K347" s="10">
        <v>0</v>
      </c>
      <c r="L347" s="10">
        <v>2573200</v>
      </c>
      <c r="M347" s="10">
        <v>84915600</v>
      </c>
      <c r="N347" s="6">
        <v>0</v>
      </c>
      <c r="O347" s="10">
        <f t="shared" si="16"/>
        <v>87488800</v>
      </c>
      <c r="P347" s="6">
        <f t="shared" si="17"/>
        <v>125958140</v>
      </c>
      <c r="Q347" s="9"/>
    </row>
    <row r="348" spans="1:17" s="99" customFormat="1" ht="35.1" customHeight="1">
      <c r="A348" s="52">
        <v>78</v>
      </c>
      <c r="B348" s="104" t="s">
        <v>219</v>
      </c>
      <c r="C348" s="52" t="s">
        <v>136</v>
      </c>
      <c r="D348" s="54"/>
      <c r="E348" s="26">
        <v>317.89999999999998</v>
      </c>
      <c r="F348" s="52"/>
      <c r="G348" s="7">
        <v>16785120</v>
      </c>
      <c r="H348" s="7">
        <v>2225300</v>
      </c>
      <c r="I348" s="6">
        <v>0</v>
      </c>
      <c r="J348" s="7">
        <f t="shared" si="15"/>
        <v>19010420</v>
      </c>
      <c r="K348" s="7">
        <v>4050000</v>
      </c>
      <c r="L348" s="7">
        <v>1271600</v>
      </c>
      <c r="M348" s="7">
        <v>41962800</v>
      </c>
      <c r="N348" s="7">
        <v>0</v>
      </c>
      <c r="O348" s="7">
        <f t="shared" si="16"/>
        <v>47284400</v>
      </c>
      <c r="P348" s="1">
        <f t="shared" si="17"/>
        <v>66294820</v>
      </c>
      <c r="Q348" s="26"/>
    </row>
    <row r="349" spans="1:17" s="33" customFormat="1" ht="35.1" customHeight="1">
      <c r="A349" s="3" t="s">
        <v>28</v>
      </c>
      <c r="B349" s="103" t="s">
        <v>219</v>
      </c>
      <c r="C349" s="3" t="s">
        <v>136</v>
      </c>
      <c r="D349" s="51"/>
      <c r="E349" s="9"/>
      <c r="F349" s="3" t="s">
        <v>142</v>
      </c>
      <c r="G349" s="10">
        <v>0</v>
      </c>
      <c r="H349" s="10">
        <v>0</v>
      </c>
      <c r="I349" s="6">
        <v>0</v>
      </c>
      <c r="J349" s="10">
        <f t="shared" si="15"/>
        <v>0</v>
      </c>
      <c r="K349" s="10">
        <v>4050000</v>
      </c>
      <c r="L349" s="10">
        <v>0</v>
      </c>
      <c r="M349" s="10">
        <v>0</v>
      </c>
      <c r="N349" s="6">
        <v>0</v>
      </c>
      <c r="O349" s="10">
        <f t="shared" si="16"/>
        <v>4050000</v>
      </c>
      <c r="P349" s="6">
        <f t="shared" si="17"/>
        <v>4050000</v>
      </c>
      <c r="Q349" s="9"/>
    </row>
    <row r="350" spans="1:17" s="33" customFormat="1" ht="35.1" customHeight="1">
      <c r="A350" s="3" t="s">
        <v>28</v>
      </c>
      <c r="B350" s="103" t="s">
        <v>219</v>
      </c>
      <c r="C350" s="3" t="s">
        <v>136</v>
      </c>
      <c r="D350" s="51"/>
      <c r="E350" s="9">
        <v>317.89999999999998</v>
      </c>
      <c r="F350" s="3" t="s">
        <v>137</v>
      </c>
      <c r="G350" s="10">
        <v>16785120</v>
      </c>
      <c r="H350" s="10">
        <v>2225300</v>
      </c>
      <c r="I350" s="6">
        <v>0</v>
      </c>
      <c r="J350" s="10">
        <f t="shared" si="15"/>
        <v>19010420</v>
      </c>
      <c r="K350" s="10">
        <v>0</v>
      </c>
      <c r="L350" s="10">
        <v>1271600</v>
      </c>
      <c r="M350" s="10">
        <v>41962800</v>
      </c>
      <c r="N350" s="6">
        <v>0</v>
      </c>
      <c r="O350" s="10">
        <f t="shared" si="16"/>
        <v>43234400</v>
      </c>
      <c r="P350" s="6">
        <f t="shared" si="17"/>
        <v>62244820</v>
      </c>
      <c r="Q350" s="9"/>
    </row>
    <row r="351" spans="1:17" s="99" customFormat="1" ht="35.1" customHeight="1">
      <c r="A351" s="52">
        <v>79</v>
      </c>
      <c r="B351" s="104" t="s">
        <v>220</v>
      </c>
      <c r="C351" s="52" t="s">
        <v>136</v>
      </c>
      <c r="D351" s="54"/>
      <c r="E351" s="26">
        <v>2857.7</v>
      </c>
      <c r="F351" s="52"/>
      <c r="G351" s="7">
        <v>150886560</v>
      </c>
      <c r="H351" s="7">
        <v>20003900</v>
      </c>
      <c r="I351" s="6">
        <v>0</v>
      </c>
      <c r="J351" s="7">
        <f t="shared" si="15"/>
        <v>170890460</v>
      </c>
      <c r="K351" s="7">
        <v>16200000</v>
      </c>
      <c r="L351" s="7">
        <v>11430800</v>
      </c>
      <c r="M351" s="7">
        <v>377216400</v>
      </c>
      <c r="N351" s="7">
        <v>3000000</v>
      </c>
      <c r="O351" s="7">
        <f t="shared" si="16"/>
        <v>407847200</v>
      </c>
      <c r="P351" s="1">
        <f t="shared" si="17"/>
        <v>578737660</v>
      </c>
      <c r="Q351" s="26"/>
    </row>
    <row r="352" spans="1:17" s="33" customFormat="1" ht="35.1" customHeight="1">
      <c r="A352" s="3" t="s">
        <v>28</v>
      </c>
      <c r="B352" s="103" t="s">
        <v>220</v>
      </c>
      <c r="C352" s="3" t="s">
        <v>136</v>
      </c>
      <c r="D352" s="51"/>
      <c r="E352" s="9">
        <v>547.1</v>
      </c>
      <c r="F352" s="3" t="s">
        <v>137</v>
      </c>
      <c r="G352" s="10">
        <v>28886880</v>
      </c>
      <c r="H352" s="10">
        <v>3829700</v>
      </c>
      <c r="I352" s="6">
        <v>0</v>
      </c>
      <c r="J352" s="10">
        <f t="shared" si="15"/>
        <v>32716580</v>
      </c>
      <c r="K352" s="10">
        <v>16200000</v>
      </c>
      <c r="L352" s="10">
        <v>2188400</v>
      </c>
      <c r="M352" s="10">
        <v>72217200</v>
      </c>
      <c r="N352" s="10">
        <v>3000000</v>
      </c>
      <c r="O352" s="10">
        <f t="shared" si="16"/>
        <v>93605600</v>
      </c>
      <c r="P352" s="6">
        <f t="shared" si="17"/>
        <v>126322180</v>
      </c>
      <c r="Q352" s="9"/>
    </row>
    <row r="353" spans="1:17" s="33" customFormat="1" ht="35.1" customHeight="1">
      <c r="A353" s="3" t="s">
        <v>28</v>
      </c>
      <c r="B353" s="103" t="s">
        <v>220</v>
      </c>
      <c r="C353" s="3" t="s">
        <v>136</v>
      </c>
      <c r="D353" s="51"/>
      <c r="E353" s="9">
        <v>514.5</v>
      </c>
      <c r="F353" s="3" t="s">
        <v>139</v>
      </c>
      <c r="G353" s="10">
        <v>27165600</v>
      </c>
      <c r="H353" s="10">
        <v>3601500</v>
      </c>
      <c r="I353" s="6">
        <v>0</v>
      </c>
      <c r="J353" s="10">
        <f t="shared" si="15"/>
        <v>30767100</v>
      </c>
      <c r="K353" s="10">
        <v>0</v>
      </c>
      <c r="L353" s="10">
        <v>2058000</v>
      </c>
      <c r="M353" s="10">
        <v>67914000</v>
      </c>
      <c r="N353" s="6">
        <v>0</v>
      </c>
      <c r="O353" s="10">
        <f t="shared" si="16"/>
        <v>69972000</v>
      </c>
      <c r="P353" s="6">
        <f t="shared" si="17"/>
        <v>100739100</v>
      </c>
      <c r="Q353" s="9"/>
    </row>
    <row r="354" spans="1:17" s="99" customFormat="1" ht="35.1" customHeight="1">
      <c r="A354" s="3" t="s">
        <v>28</v>
      </c>
      <c r="B354" s="103" t="s">
        <v>220</v>
      </c>
      <c r="C354" s="3" t="s">
        <v>136</v>
      </c>
      <c r="D354" s="51"/>
      <c r="E354" s="9">
        <v>372</v>
      </c>
      <c r="F354" s="3" t="s">
        <v>137</v>
      </c>
      <c r="G354" s="10">
        <v>19641600</v>
      </c>
      <c r="H354" s="10">
        <v>2604000</v>
      </c>
      <c r="I354" s="6">
        <v>0</v>
      </c>
      <c r="J354" s="10">
        <f t="shared" si="15"/>
        <v>22245600</v>
      </c>
      <c r="K354" s="10">
        <v>0</v>
      </c>
      <c r="L354" s="10">
        <v>1488000</v>
      </c>
      <c r="M354" s="10">
        <v>49104000</v>
      </c>
      <c r="N354" s="6">
        <v>0</v>
      </c>
      <c r="O354" s="10">
        <f t="shared" si="16"/>
        <v>50592000</v>
      </c>
      <c r="P354" s="6">
        <f t="shared" si="17"/>
        <v>72837600</v>
      </c>
      <c r="Q354" s="9"/>
    </row>
    <row r="355" spans="1:17" s="33" customFormat="1" ht="35.1" customHeight="1">
      <c r="A355" s="3" t="s">
        <v>28</v>
      </c>
      <c r="B355" s="103" t="s">
        <v>220</v>
      </c>
      <c r="C355" s="3" t="s">
        <v>136</v>
      </c>
      <c r="D355" s="51"/>
      <c r="E355" s="9">
        <v>522.79999999999995</v>
      </c>
      <c r="F355" s="3" t="s">
        <v>137</v>
      </c>
      <c r="G355" s="10">
        <v>27603840</v>
      </c>
      <c r="H355" s="10">
        <v>3659600</v>
      </c>
      <c r="I355" s="6">
        <v>0</v>
      </c>
      <c r="J355" s="10">
        <f t="shared" si="15"/>
        <v>31263440</v>
      </c>
      <c r="K355" s="10">
        <v>0</v>
      </c>
      <c r="L355" s="10">
        <v>2091200</v>
      </c>
      <c r="M355" s="10">
        <v>69009600</v>
      </c>
      <c r="N355" s="6">
        <v>0</v>
      </c>
      <c r="O355" s="10">
        <f t="shared" si="16"/>
        <v>71100800</v>
      </c>
      <c r="P355" s="6">
        <f t="shared" si="17"/>
        <v>102364240</v>
      </c>
      <c r="Q355" s="9"/>
    </row>
    <row r="356" spans="1:17" s="33" customFormat="1" ht="35.1" customHeight="1">
      <c r="A356" s="3" t="s">
        <v>28</v>
      </c>
      <c r="B356" s="103" t="s">
        <v>220</v>
      </c>
      <c r="C356" s="3" t="s">
        <v>136</v>
      </c>
      <c r="D356" s="51"/>
      <c r="E356" s="9">
        <v>164.9</v>
      </c>
      <c r="F356" s="3" t="s">
        <v>137</v>
      </c>
      <c r="G356" s="10">
        <v>8706720</v>
      </c>
      <c r="H356" s="10">
        <v>1154300</v>
      </c>
      <c r="I356" s="6">
        <v>0</v>
      </c>
      <c r="J356" s="10">
        <f t="shared" si="15"/>
        <v>9861020</v>
      </c>
      <c r="K356" s="10">
        <v>0</v>
      </c>
      <c r="L356" s="10">
        <v>659600</v>
      </c>
      <c r="M356" s="10">
        <v>21766800</v>
      </c>
      <c r="N356" s="6">
        <v>0</v>
      </c>
      <c r="O356" s="10">
        <f t="shared" si="16"/>
        <v>22426400</v>
      </c>
      <c r="P356" s="6">
        <f t="shared" si="17"/>
        <v>32287420</v>
      </c>
      <c r="Q356" s="9"/>
    </row>
    <row r="357" spans="1:17" s="99" customFormat="1" ht="35.1" customHeight="1">
      <c r="A357" s="3" t="s">
        <v>28</v>
      </c>
      <c r="B357" s="103" t="s">
        <v>220</v>
      </c>
      <c r="C357" s="3" t="s">
        <v>136</v>
      </c>
      <c r="D357" s="51"/>
      <c r="E357" s="9">
        <v>172.9</v>
      </c>
      <c r="F357" s="3" t="s">
        <v>137</v>
      </c>
      <c r="G357" s="10">
        <v>9129120</v>
      </c>
      <c r="H357" s="10">
        <v>1210300</v>
      </c>
      <c r="I357" s="6">
        <v>0</v>
      </c>
      <c r="J357" s="10">
        <f t="shared" si="15"/>
        <v>10339420</v>
      </c>
      <c r="K357" s="10">
        <v>0</v>
      </c>
      <c r="L357" s="10">
        <v>691600</v>
      </c>
      <c r="M357" s="10">
        <v>22822800</v>
      </c>
      <c r="N357" s="6">
        <v>0</v>
      </c>
      <c r="O357" s="10">
        <f t="shared" si="16"/>
        <v>23514400</v>
      </c>
      <c r="P357" s="6">
        <f t="shared" si="17"/>
        <v>33853820</v>
      </c>
      <c r="Q357" s="9"/>
    </row>
    <row r="358" spans="1:17" s="33" customFormat="1" ht="35.1" customHeight="1">
      <c r="A358" s="3" t="s">
        <v>28</v>
      </c>
      <c r="B358" s="103" t="s">
        <v>220</v>
      </c>
      <c r="C358" s="3" t="s">
        <v>136</v>
      </c>
      <c r="D358" s="51"/>
      <c r="E358" s="9">
        <v>563.5</v>
      </c>
      <c r="F358" s="3" t="s">
        <v>137</v>
      </c>
      <c r="G358" s="10">
        <v>29752800</v>
      </c>
      <c r="H358" s="10">
        <v>3944500</v>
      </c>
      <c r="I358" s="6">
        <v>0</v>
      </c>
      <c r="J358" s="10">
        <f t="shared" si="15"/>
        <v>33697300</v>
      </c>
      <c r="K358" s="10">
        <v>0</v>
      </c>
      <c r="L358" s="10">
        <v>2254000</v>
      </c>
      <c r="M358" s="10">
        <v>74382000</v>
      </c>
      <c r="N358" s="6">
        <v>0</v>
      </c>
      <c r="O358" s="10">
        <f t="shared" si="16"/>
        <v>76636000</v>
      </c>
      <c r="P358" s="6">
        <f t="shared" si="17"/>
        <v>110333300</v>
      </c>
      <c r="Q358" s="9"/>
    </row>
    <row r="359" spans="1:17" s="99" customFormat="1" ht="35.1" customHeight="1">
      <c r="A359" s="52">
        <v>80</v>
      </c>
      <c r="B359" s="104" t="s">
        <v>221</v>
      </c>
      <c r="C359" s="52" t="s">
        <v>136</v>
      </c>
      <c r="D359" s="54"/>
      <c r="E359" s="26">
        <v>460.8</v>
      </c>
      <c r="F359" s="52"/>
      <c r="G359" s="7">
        <v>24330240</v>
      </c>
      <c r="H359" s="7">
        <v>3225600</v>
      </c>
      <c r="I359" s="6">
        <v>0</v>
      </c>
      <c r="J359" s="7">
        <f t="shared" si="15"/>
        <v>27555840</v>
      </c>
      <c r="K359" s="7">
        <v>2700000</v>
      </c>
      <c r="L359" s="7">
        <v>1843200</v>
      </c>
      <c r="M359" s="7">
        <v>60825600</v>
      </c>
      <c r="N359" s="7">
        <v>3000000</v>
      </c>
      <c r="O359" s="7">
        <f t="shared" si="16"/>
        <v>68368800</v>
      </c>
      <c r="P359" s="1">
        <f t="shared" si="17"/>
        <v>95924640</v>
      </c>
      <c r="Q359" s="26"/>
    </row>
    <row r="360" spans="1:17" s="33" customFormat="1" ht="35.1" customHeight="1">
      <c r="A360" s="3" t="s">
        <v>28</v>
      </c>
      <c r="B360" s="103" t="s">
        <v>221</v>
      </c>
      <c r="C360" s="3" t="s">
        <v>136</v>
      </c>
      <c r="D360" s="51"/>
      <c r="E360" s="9">
        <v>460.8</v>
      </c>
      <c r="F360" s="3" t="s">
        <v>137</v>
      </c>
      <c r="G360" s="10">
        <v>24330240</v>
      </c>
      <c r="H360" s="10">
        <v>3225600</v>
      </c>
      <c r="I360" s="6">
        <v>0</v>
      </c>
      <c r="J360" s="10">
        <f t="shared" si="15"/>
        <v>27555840</v>
      </c>
      <c r="K360" s="10">
        <v>2700000</v>
      </c>
      <c r="L360" s="10">
        <v>1843200</v>
      </c>
      <c r="M360" s="10">
        <v>60825600</v>
      </c>
      <c r="N360" s="10">
        <v>3000000</v>
      </c>
      <c r="O360" s="10">
        <f t="shared" si="16"/>
        <v>68368800</v>
      </c>
      <c r="P360" s="6">
        <f t="shared" si="17"/>
        <v>95924640</v>
      </c>
      <c r="Q360" s="9"/>
    </row>
    <row r="361" spans="1:17" s="99" customFormat="1" ht="35.1" customHeight="1">
      <c r="A361" s="52">
        <v>81</v>
      </c>
      <c r="B361" s="104" t="s">
        <v>222</v>
      </c>
      <c r="C361" s="52" t="s">
        <v>136</v>
      </c>
      <c r="D361" s="54"/>
      <c r="E361" s="26">
        <v>1180.5</v>
      </c>
      <c r="F361" s="52"/>
      <c r="G361" s="7">
        <v>62330400</v>
      </c>
      <c r="H361" s="7">
        <v>8830500</v>
      </c>
      <c r="I361" s="6">
        <v>0</v>
      </c>
      <c r="J361" s="7">
        <f t="shared" si="15"/>
        <v>71160900</v>
      </c>
      <c r="K361" s="7">
        <v>13500000</v>
      </c>
      <c r="L361" s="7">
        <v>4722000</v>
      </c>
      <c r="M361" s="7">
        <v>155826000</v>
      </c>
      <c r="N361" s="7">
        <v>3000000</v>
      </c>
      <c r="O361" s="7">
        <f t="shared" si="16"/>
        <v>177048000</v>
      </c>
      <c r="P361" s="1">
        <f t="shared" si="17"/>
        <v>248208900</v>
      </c>
      <c r="Q361" s="26"/>
    </row>
    <row r="362" spans="1:17" s="33" customFormat="1" ht="35.1" customHeight="1">
      <c r="A362" s="3" t="s">
        <v>28</v>
      </c>
      <c r="B362" s="103" t="s">
        <v>222</v>
      </c>
      <c r="C362" s="3" t="s">
        <v>136</v>
      </c>
      <c r="D362" s="51"/>
      <c r="E362" s="9">
        <v>189</v>
      </c>
      <c r="F362" s="3" t="s">
        <v>142</v>
      </c>
      <c r="G362" s="10">
        <v>9979200</v>
      </c>
      <c r="H362" s="10">
        <v>1890000</v>
      </c>
      <c r="I362" s="6">
        <v>0</v>
      </c>
      <c r="J362" s="10">
        <f t="shared" si="15"/>
        <v>11869200</v>
      </c>
      <c r="K362" s="10">
        <v>13500000</v>
      </c>
      <c r="L362" s="10">
        <v>756000</v>
      </c>
      <c r="M362" s="10">
        <v>24948000</v>
      </c>
      <c r="N362" s="10">
        <v>3000000</v>
      </c>
      <c r="O362" s="10">
        <f t="shared" si="16"/>
        <v>42204000</v>
      </c>
      <c r="P362" s="6">
        <f t="shared" si="17"/>
        <v>54073200</v>
      </c>
      <c r="Q362" s="9"/>
    </row>
    <row r="363" spans="1:17" s="33" customFormat="1" ht="35.1" customHeight="1">
      <c r="A363" s="3" t="s">
        <v>28</v>
      </c>
      <c r="B363" s="103" t="s">
        <v>222</v>
      </c>
      <c r="C363" s="3" t="s">
        <v>136</v>
      </c>
      <c r="D363" s="51"/>
      <c r="E363" s="9">
        <v>241.7</v>
      </c>
      <c r="F363" s="3" t="s">
        <v>137</v>
      </c>
      <c r="G363" s="10">
        <v>12761760</v>
      </c>
      <c r="H363" s="10">
        <v>1691900</v>
      </c>
      <c r="I363" s="6">
        <v>0</v>
      </c>
      <c r="J363" s="10">
        <f t="shared" si="15"/>
        <v>14453660</v>
      </c>
      <c r="K363" s="10">
        <v>0</v>
      </c>
      <c r="L363" s="10">
        <v>966800</v>
      </c>
      <c r="M363" s="10">
        <v>31904400</v>
      </c>
      <c r="N363" s="6">
        <v>0</v>
      </c>
      <c r="O363" s="10">
        <f t="shared" si="16"/>
        <v>32871200</v>
      </c>
      <c r="P363" s="6">
        <f t="shared" si="17"/>
        <v>47324860</v>
      </c>
      <c r="Q363" s="9"/>
    </row>
    <row r="364" spans="1:17" s="33" customFormat="1" ht="35.1" customHeight="1">
      <c r="A364" s="3" t="s">
        <v>28</v>
      </c>
      <c r="B364" s="103" t="s">
        <v>222</v>
      </c>
      <c r="C364" s="3" t="s">
        <v>136</v>
      </c>
      <c r="D364" s="51"/>
      <c r="E364" s="9">
        <v>354.3</v>
      </c>
      <c r="F364" s="3" t="s">
        <v>137</v>
      </c>
      <c r="G364" s="10">
        <v>18707040</v>
      </c>
      <c r="H364" s="10">
        <v>2480100</v>
      </c>
      <c r="I364" s="6">
        <v>0</v>
      </c>
      <c r="J364" s="10">
        <f t="shared" si="15"/>
        <v>21187140</v>
      </c>
      <c r="K364" s="10">
        <v>0</v>
      </c>
      <c r="L364" s="10">
        <v>1417200</v>
      </c>
      <c r="M364" s="10">
        <v>46767600</v>
      </c>
      <c r="N364" s="6">
        <v>0</v>
      </c>
      <c r="O364" s="10">
        <f t="shared" si="16"/>
        <v>48184800</v>
      </c>
      <c r="P364" s="6">
        <f t="shared" si="17"/>
        <v>69371940</v>
      </c>
      <c r="Q364" s="9"/>
    </row>
    <row r="365" spans="1:17" s="33" customFormat="1" ht="35.1" customHeight="1">
      <c r="A365" s="3" t="s">
        <v>28</v>
      </c>
      <c r="B365" s="103" t="s">
        <v>222</v>
      </c>
      <c r="C365" s="3" t="s">
        <v>136</v>
      </c>
      <c r="D365" s="51"/>
      <c r="E365" s="9">
        <v>395.5</v>
      </c>
      <c r="F365" s="3" t="s">
        <v>137</v>
      </c>
      <c r="G365" s="10">
        <v>20882400</v>
      </c>
      <c r="H365" s="10">
        <v>2768500</v>
      </c>
      <c r="I365" s="6">
        <v>0</v>
      </c>
      <c r="J365" s="10">
        <f t="shared" si="15"/>
        <v>23650900</v>
      </c>
      <c r="K365" s="10">
        <v>0</v>
      </c>
      <c r="L365" s="10">
        <v>1582000</v>
      </c>
      <c r="M365" s="10">
        <v>52206000</v>
      </c>
      <c r="N365" s="6">
        <v>0</v>
      </c>
      <c r="O365" s="10">
        <f t="shared" si="16"/>
        <v>53788000</v>
      </c>
      <c r="P365" s="6">
        <f t="shared" si="17"/>
        <v>77438900</v>
      </c>
      <c r="Q365" s="9"/>
    </row>
    <row r="366" spans="1:17" s="99" customFormat="1" ht="35.1" customHeight="1">
      <c r="A366" s="52"/>
      <c r="B366" s="105" t="s">
        <v>223</v>
      </c>
      <c r="C366" s="52"/>
      <c r="D366" s="54"/>
      <c r="E366" s="7">
        <v>85906.5</v>
      </c>
      <c r="F366" s="26"/>
      <c r="G366" s="7">
        <v>4535863200</v>
      </c>
      <c r="H366" s="7">
        <v>633291600</v>
      </c>
      <c r="I366" s="7"/>
      <c r="J366" s="7">
        <f t="shared" si="15"/>
        <v>5169154800</v>
      </c>
      <c r="K366" s="7">
        <v>619650000</v>
      </c>
      <c r="L366" s="7">
        <v>343626000</v>
      </c>
      <c r="M366" s="7">
        <v>11171674800</v>
      </c>
      <c r="N366" s="7">
        <v>90000000</v>
      </c>
      <c r="O366" s="7">
        <f t="shared" si="16"/>
        <v>12224950800</v>
      </c>
      <c r="P366" s="1">
        <f t="shared" si="17"/>
        <v>17394105600</v>
      </c>
      <c r="Q366" s="26"/>
    </row>
    <row r="367" spans="1:17" s="35" customFormat="1" ht="21.95" customHeight="1">
      <c r="A367" s="268" t="s">
        <v>224</v>
      </c>
      <c r="B367" s="269"/>
      <c r="C367" s="268"/>
      <c r="D367" s="268"/>
      <c r="E367" s="268"/>
      <c r="F367" s="268"/>
      <c r="G367" s="268"/>
      <c r="H367" s="268"/>
      <c r="I367" s="268"/>
      <c r="J367" s="268"/>
      <c r="K367" s="268"/>
      <c r="L367" s="268"/>
      <c r="M367" s="268"/>
      <c r="N367" s="268"/>
      <c r="O367" s="268"/>
      <c r="P367" s="268"/>
      <c r="Q367" s="268"/>
    </row>
    <row r="368" spans="1:17" s="35" customFormat="1" ht="15.4">
      <c r="B368" s="36"/>
      <c r="G368" s="37"/>
      <c r="J368" s="39"/>
      <c r="K368" s="37"/>
      <c r="L368" s="37"/>
      <c r="M368" s="37"/>
      <c r="N368" s="256" t="s">
        <v>88</v>
      </c>
      <c r="O368" s="256"/>
      <c r="P368" s="256"/>
    </row>
    <row r="369" spans="2:16" s="35" customFormat="1" ht="15.4">
      <c r="B369" s="36"/>
      <c r="G369" s="37"/>
      <c r="H369" s="255" t="s">
        <v>89</v>
      </c>
      <c r="I369" s="255"/>
      <c r="J369" s="255"/>
      <c r="K369" s="255"/>
      <c r="L369" s="37"/>
      <c r="M369" s="37"/>
      <c r="N369" s="256" t="s">
        <v>90</v>
      </c>
      <c r="O369" s="256"/>
      <c r="P369" s="256"/>
    </row>
    <row r="370" spans="2:16" s="35" customFormat="1" ht="15.4">
      <c r="B370" s="36"/>
      <c r="G370" s="37"/>
      <c r="J370" s="39"/>
      <c r="K370" s="37"/>
      <c r="L370" s="37"/>
      <c r="M370" s="37"/>
      <c r="N370" s="97"/>
      <c r="O370" s="97"/>
      <c r="P370" s="98"/>
    </row>
    <row r="371" spans="2:16" s="35" customFormat="1" ht="15.4">
      <c r="B371" s="36"/>
      <c r="G371" s="37"/>
      <c r="J371" s="39"/>
      <c r="K371" s="37"/>
      <c r="L371" s="37"/>
      <c r="M371" s="37"/>
      <c r="N371" s="97"/>
      <c r="O371" s="97"/>
      <c r="P371" s="98"/>
    </row>
    <row r="372" spans="2:16" s="35" customFormat="1" ht="15.4">
      <c r="B372" s="36"/>
      <c r="G372" s="37"/>
      <c r="J372" s="39"/>
      <c r="K372" s="37"/>
      <c r="L372" s="37"/>
      <c r="M372" s="37"/>
      <c r="N372" s="97"/>
      <c r="O372" s="97"/>
      <c r="P372" s="98"/>
    </row>
    <row r="373" spans="2:16" s="35" customFormat="1" ht="15.4">
      <c r="B373" s="270" t="s">
        <v>225</v>
      </c>
      <c r="C373" s="255"/>
      <c r="E373" s="255"/>
      <c r="F373" s="255"/>
      <c r="G373" s="256"/>
      <c r="H373" s="256"/>
      <c r="I373" s="255"/>
      <c r="J373" s="255"/>
      <c r="K373" s="256"/>
      <c r="L373" s="256"/>
      <c r="M373" s="256"/>
      <c r="N373" s="256" t="s">
        <v>91</v>
      </c>
      <c r="O373" s="256"/>
      <c r="P373" s="256"/>
    </row>
    <row r="374" spans="2:16" s="35" customFormat="1" ht="15.4">
      <c r="B374" s="36"/>
      <c r="G374" s="37"/>
      <c r="J374" s="39"/>
      <c r="K374" s="37"/>
      <c r="L374" s="37"/>
      <c r="M374" s="37"/>
      <c r="N374" s="256" t="s">
        <v>92</v>
      </c>
      <c r="O374" s="256"/>
      <c r="P374" s="256"/>
    </row>
    <row r="375" spans="2:16" s="35" customFormat="1" ht="15.4">
      <c r="B375" s="36"/>
      <c r="G375" s="37"/>
      <c r="J375" s="39"/>
      <c r="K375" s="37"/>
      <c r="L375" s="37"/>
      <c r="M375" s="37"/>
      <c r="N375" s="37"/>
      <c r="O375" s="37"/>
      <c r="P375" s="39"/>
    </row>
    <row r="376" spans="2:16" s="35" customFormat="1" ht="15.4">
      <c r="B376" s="36"/>
      <c r="G376" s="37"/>
      <c r="J376" s="39"/>
      <c r="K376" s="37"/>
      <c r="L376" s="37"/>
      <c r="M376" s="37"/>
      <c r="N376" s="37"/>
      <c r="O376" s="37"/>
      <c r="P376" s="39"/>
    </row>
    <row r="377" spans="2:16" s="35" customFormat="1" ht="15.4">
      <c r="B377" s="36"/>
      <c r="G377" s="37"/>
      <c r="J377" s="39"/>
      <c r="K377" s="37"/>
      <c r="L377" s="37"/>
      <c r="M377" s="37"/>
      <c r="N377" s="37"/>
      <c r="O377" s="37"/>
      <c r="P377" s="39"/>
    </row>
    <row r="378" spans="2:16" s="38" customFormat="1" ht="15">
      <c r="B378" s="40"/>
      <c r="E378" s="255"/>
      <c r="F378" s="255"/>
      <c r="G378" s="255"/>
      <c r="H378" s="255"/>
      <c r="I378" s="255"/>
      <c r="J378" s="255"/>
      <c r="K378" s="255"/>
      <c r="L378" s="256"/>
      <c r="M378" s="256"/>
      <c r="N378" s="97"/>
      <c r="O378" s="97"/>
      <c r="P378" s="98"/>
    </row>
    <row r="379" spans="2:16" s="35" customFormat="1" ht="15.4">
      <c r="B379" s="36"/>
      <c r="G379" s="37"/>
      <c r="J379" s="39"/>
      <c r="K379" s="37"/>
      <c r="L379" s="37"/>
      <c r="M379" s="37"/>
      <c r="N379" s="37"/>
      <c r="O379" s="37"/>
      <c r="P379" s="39"/>
    </row>
    <row r="380" spans="2:16" s="35" customFormat="1" ht="15.4">
      <c r="B380" s="36"/>
      <c r="G380" s="37"/>
      <c r="J380" s="39"/>
      <c r="K380" s="37"/>
      <c r="L380" s="37"/>
      <c r="M380" s="37"/>
      <c r="N380" s="37"/>
      <c r="O380" s="37"/>
      <c r="P380" s="39"/>
    </row>
    <row r="381" spans="2:16" s="35" customFormat="1" ht="15.4">
      <c r="B381" s="36"/>
      <c r="G381" s="37"/>
      <c r="J381" s="39"/>
      <c r="K381" s="37"/>
      <c r="L381" s="37"/>
      <c r="M381" s="37"/>
      <c r="N381" s="37"/>
      <c r="O381" s="37"/>
      <c r="P381" s="39"/>
    </row>
    <row r="382" spans="2:16" s="35" customFormat="1" ht="15.4">
      <c r="B382" s="36"/>
      <c r="G382" s="37"/>
      <c r="J382" s="39"/>
      <c r="K382" s="37"/>
      <c r="L382" s="37"/>
      <c r="M382" s="37"/>
      <c r="N382" s="37"/>
      <c r="O382" s="37"/>
      <c r="P382" s="39"/>
    </row>
    <row r="383" spans="2:16" s="38" customFormat="1" ht="15">
      <c r="B383" s="40"/>
      <c r="E383" s="255" t="s">
        <v>226</v>
      </c>
      <c r="F383" s="255"/>
      <c r="G383" s="255"/>
      <c r="H383" s="255" t="s">
        <v>227</v>
      </c>
      <c r="I383" s="255"/>
      <c r="J383" s="255" t="s">
        <v>228</v>
      </c>
      <c r="K383" s="255"/>
      <c r="L383" s="256" t="s">
        <v>229</v>
      </c>
      <c r="M383" s="256"/>
      <c r="N383" s="97"/>
      <c r="O383" s="97"/>
      <c r="P383" s="98"/>
    </row>
    <row r="384" spans="2:16" s="35" customFormat="1" ht="15.4">
      <c r="B384" s="36"/>
      <c r="G384" s="37"/>
      <c r="J384" s="39"/>
      <c r="K384" s="37"/>
      <c r="L384" s="37"/>
      <c r="M384" s="37"/>
      <c r="N384" s="37"/>
      <c r="O384" s="37"/>
      <c r="P384" s="39"/>
    </row>
    <row r="385" spans="2:16" s="35" customFormat="1" ht="15.4">
      <c r="B385" s="36"/>
      <c r="G385" s="37"/>
      <c r="J385" s="39"/>
      <c r="K385" s="37"/>
      <c r="L385" s="37"/>
      <c r="M385" s="37"/>
      <c r="N385" s="37"/>
      <c r="O385" s="37"/>
      <c r="P385" s="39"/>
    </row>
    <row r="386" spans="2:16" s="35" customFormat="1" ht="15.4">
      <c r="B386" s="36"/>
      <c r="G386" s="37"/>
      <c r="J386" s="39"/>
      <c r="K386" s="37"/>
      <c r="L386" s="37"/>
      <c r="M386" s="37"/>
      <c r="N386" s="37"/>
      <c r="O386" s="37"/>
      <c r="P386" s="39"/>
    </row>
    <row r="387" spans="2:16" s="35" customFormat="1" ht="15.4">
      <c r="B387" s="36"/>
      <c r="E387" s="255"/>
      <c r="F387" s="255"/>
      <c r="G387" s="255"/>
      <c r="J387" s="39"/>
      <c r="K387" s="37"/>
      <c r="L387" s="37"/>
      <c r="M387" s="37"/>
      <c r="N387" s="37"/>
      <c r="O387" s="37"/>
      <c r="P387" s="39"/>
    </row>
    <row r="388" spans="2:16" s="35" customFormat="1" ht="15.4">
      <c r="B388" s="36"/>
      <c r="G388" s="37"/>
      <c r="J388" s="39"/>
      <c r="K388" s="37"/>
      <c r="L388" s="37"/>
      <c r="M388" s="37"/>
      <c r="N388" s="37"/>
      <c r="O388" s="37"/>
      <c r="P388" s="39"/>
    </row>
    <row r="389" spans="2:16" s="35" customFormat="1" ht="15.4">
      <c r="B389" s="36"/>
      <c r="G389" s="37"/>
      <c r="J389" s="39"/>
      <c r="K389" s="37"/>
      <c r="L389" s="37"/>
      <c r="M389" s="37"/>
      <c r="N389" s="37"/>
      <c r="O389" s="37"/>
      <c r="P389" s="39"/>
    </row>
    <row r="390" spans="2:16" s="35" customFormat="1" ht="15.4">
      <c r="B390" s="36"/>
      <c r="G390" s="37"/>
      <c r="J390" s="39"/>
      <c r="K390" s="37"/>
      <c r="L390" s="37"/>
      <c r="M390" s="37"/>
      <c r="N390" s="37"/>
      <c r="O390" s="37"/>
      <c r="P390" s="39"/>
    </row>
  </sheetData>
  <mergeCells count="38">
    <mergeCell ref="A1:C1"/>
    <mergeCell ref="H1:O1"/>
    <mergeCell ref="A2:C2"/>
    <mergeCell ref="H2:O2"/>
    <mergeCell ref="A3:B3"/>
    <mergeCell ref="A4:Q4"/>
    <mergeCell ref="A5:Q5"/>
    <mergeCell ref="A6:Q6"/>
    <mergeCell ref="G9:J9"/>
    <mergeCell ref="K9:O9"/>
    <mergeCell ref="A9:A10"/>
    <mergeCell ref="B9:B10"/>
    <mergeCell ref="C9:C10"/>
    <mergeCell ref="D9:D10"/>
    <mergeCell ref="E9:E10"/>
    <mergeCell ref="F9:F10"/>
    <mergeCell ref="P9:P10"/>
    <mergeCell ref="Q9:Q10"/>
    <mergeCell ref="A367:Q367"/>
    <mergeCell ref="N368:P368"/>
    <mergeCell ref="H369:K369"/>
    <mergeCell ref="N369:P369"/>
    <mergeCell ref="B373:C373"/>
    <mergeCell ref="E373:F373"/>
    <mergeCell ref="G373:H373"/>
    <mergeCell ref="I373:J373"/>
    <mergeCell ref="K373:M373"/>
    <mergeCell ref="N373:P373"/>
    <mergeCell ref="N374:P374"/>
    <mergeCell ref="E378:G378"/>
    <mergeCell ref="H378:I378"/>
    <mergeCell ref="J378:K378"/>
    <mergeCell ref="L378:M378"/>
    <mergeCell ref="E383:G383"/>
    <mergeCell ref="H383:I383"/>
    <mergeCell ref="J383:K383"/>
    <mergeCell ref="L383:M383"/>
    <mergeCell ref="E387:G387"/>
  </mergeCells>
  <pageMargins left="0.25" right="0.25" top="0.75" bottom="0.75" header="0.3" footer="0.3"/>
  <pageSetup scale="68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opLeftCell="A77" workbookViewId="0">
      <selection activeCell="D14" sqref="D14"/>
    </sheetView>
  </sheetViews>
  <sheetFormatPr defaultColWidth="9.1328125" defaultRowHeight="15.4"/>
  <cols>
    <col min="1" max="1" width="5.3984375" style="86" customWidth="1"/>
    <col min="2" max="2" width="21.265625" style="87" customWidth="1"/>
    <col min="3" max="3" width="11.1328125" style="86" customWidth="1"/>
    <col min="4" max="4" width="9.1328125" style="86"/>
    <col min="5" max="5" width="11" style="88" customWidth="1"/>
    <col min="6" max="6" width="9.1328125" style="86"/>
    <col min="7" max="7" width="11.86328125" style="86" customWidth="1"/>
    <col min="8" max="8" width="12.265625" style="86" customWidth="1"/>
    <col min="9" max="9" width="9.1328125" style="86"/>
    <col min="10" max="10" width="13.265625" style="86" customWidth="1"/>
    <col min="11" max="11" width="12.265625" style="86" customWidth="1"/>
    <col min="12" max="12" width="10.73046875" style="86" customWidth="1"/>
    <col min="13" max="13" width="14.86328125" style="86" customWidth="1"/>
    <col min="14" max="14" width="10.59765625" style="86" customWidth="1"/>
    <col min="15" max="15" width="13.59765625" style="86" customWidth="1"/>
    <col min="16" max="16" width="15.265625" style="86"/>
    <col min="17" max="16384" width="9.1328125" style="86"/>
  </cols>
  <sheetData>
    <row r="1" spans="1:17" s="35" customFormat="1" ht="15.75" customHeight="1">
      <c r="A1" s="271" t="s">
        <v>0</v>
      </c>
      <c r="B1" s="272"/>
      <c r="C1" s="271"/>
      <c r="D1" s="271"/>
      <c r="G1" s="37"/>
      <c r="H1" s="255" t="s">
        <v>1</v>
      </c>
      <c r="I1" s="255"/>
      <c r="J1" s="255"/>
      <c r="K1" s="255"/>
      <c r="L1" s="255"/>
      <c r="M1" s="255"/>
      <c r="N1" s="255"/>
      <c r="O1" s="255"/>
      <c r="P1" s="39"/>
    </row>
    <row r="2" spans="1:17" s="35" customFormat="1" ht="36" customHeight="1">
      <c r="A2" s="255" t="s">
        <v>230</v>
      </c>
      <c r="B2" s="270"/>
      <c r="C2" s="255"/>
      <c r="D2" s="255"/>
      <c r="G2" s="37"/>
      <c r="H2" s="267" t="s">
        <v>3</v>
      </c>
      <c r="I2" s="267"/>
      <c r="J2" s="267"/>
      <c r="K2" s="267"/>
      <c r="L2" s="267"/>
      <c r="M2" s="267"/>
      <c r="N2" s="267"/>
      <c r="O2" s="267"/>
      <c r="P2" s="39"/>
    </row>
    <row r="3" spans="1:17" s="35" customFormat="1">
      <c r="A3" s="271"/>
      <c r="B3" s="272"/>
      <c r="G3" s="37"/>
      <c r="J3" s="39"/>
      <c r="K3" s="37"/>
      <c r="L3" s="37"/>
      <c r="M3" s="37"/>
      <c r="N3" s="37"/>
      <c r="O3" s="37"/>
      <c r="P3" s="39"/>
    </row>
    <row r="4" spans="1:17" s="35" customFormat="1">
      <c r="A4" s="255" t="s">
        <v>4</v>
      </c>
      <c r="B4" s="270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</row>
    <row r="5" spans="1:17" s="35" customFormat="1">
      <c r="A5" s="255" t="s">
        <v>5</v>
      </c>
      <c r="B5" s="270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</row>
    <row r="6" spans="1:17" s="35" customFormat="1">
      <c r="A6" s="255" t="s">
        <v>231</v>
      </c>
      <c r="B6" s="270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</row>
    <row r="7" spans="1:17" s="35" customFormat="1">
      <c r="A7" s="38"/>
      <c r="B7" s="40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s="35" customFormat="1">
      <c r="B8" s="36"/>
      <c r="G8" s="37"/>
      <c r="J8" s="39"/>
      <c r="K8" s="37"/>
      <c r="L8" s="37"/>
      <c r="M8" s="37"/>
      <c r="N8" s="37"/>
      <c r="O8" s="37"/>
      <c r="P8" s="39"/>
    </row>
    <row r="9" spans="1:17" s="38" customFormat="1" ht="24.75" customHeight="1">
      <c r="A9" s="278" t="s">
        <v>7</v>
      </c>
      <c r="B9" s="276" t="s">
        <v>8</v>
      </c>
      <c r="C9" s="276" t="s">
        <v>9</v>
      </c>
      <c r="D9" s="276" t="s">
        <v>10</v>
      </c>
      <c r="E9" s="276" t="s">
        <v>11</v>
      </c>
      <c r="F9" s="276" t="s">
        <v>12</v>
      </c>
      <c r="G9" s="276" t="s">
        <v>13</v>
      </c>
      <c r="H9" s="276"/>
      <c r="I9" s="276"/>
      <c r="J9" s="276"/>
      <c r="K9" s="277" t="s">
        <v>14</v>
      </c>
      <c r="L9" s="277"/>
      <c r="M9" s="277"/>
      <c r="N9" s="277"/>
      <c r="O9" s="277"/>
      <c r="P9" s="276" t="s">
        <v>15</v>
      </c>
      <c r="Q9" s="276" t="s">
        <v>16</v>
      </c>
    </row>
    <row r="10" spans="1:17" s="38" customFormat="1" ht="111.95" customHeight="1">
      <c r="A10" s="278"/>
      <c r="B10" s="276"/>
      <c r="C10" s="276"/>
      <c r="D10" s="276"/>
      <c r="E10" s="276"/>
      <c r="F10" s="276"/>
      <c r="G10" s="89" t="s">
        <v>17</v>
      </c>
      <c r="H10" s="26" t="s">
        <v>18</v>
      </c>
      <c r="I10" s="26" t="s">
        <v>19</v>
      </c>
      <c r="J10" s="26" t="s">
        <v>20</v>
      </c>
      <c r="K10" s="49" t="s">
        <v>21</v>
      </c>
      <c r="L10" s="49" t="s">
        <v>22</v>
      </c>
      <c r="M10" s="49" t="s">
        <v>23</v>
      </c>
      <c r="N10" s="49" t="s">
        <v>24</v>
      </c>
      <c r="O10" s="7" t="s">
        <v>25</v>
      </c>
      <c r="P10" s="276"/>
      <c r="Q10" s="276"/>
    </row>
    <row r="11" spans="1:17" s="38" customFormat="1" ht="38.1" customHeight="1">
      <c r="A11" s="45">
        <v>1</v>
      </c>
      <c r="B11" s="90" t="s">
        <v>232</v>
      </c>
      <c r="C11" s="26" t="s">
        <v>233</v>
      </c>
      <c r="D11" s="26"/>
      <c r="E11" s="31">
        <v>699.2</v>
      </c>
      <c r="F11" s="45"/>
      <c r="G11" s="25">
        <v>36917760</v>
      </c>
      <c r="H11" s="61">
        <v>4894400</v>
      </c>
      <c r="I11" s="7">
        <v>0</v>
      </c>
      <c r="J11" s="7">
        <f t="shared" ref="J11:J42" si="0">H11+G11</f>
        <v>41812160</v>
      </c>
      <c r="K11" s="7">
        <v>6750000</v>
      </c>
      <c r="L11" s="62">
        <v>2796800</v>
      </c>
      <c r="M11" s="49">
        <v>92294400</v>
      </c>
      <c r="N11" s="49">
        <v>0</v>
      </c>
      <c r="O11" s="7">
        <f t="shared" ref="O11:O42" si="1">K11+L11+M11+N11</f>
        <v>101841200</v>
      </c>
      <c r="P11" s="7">
        <f t="shared" ref="P11:P42" si="2">O11+J11</f>
        <v>143653360</v>
      </c>
      <c r="Q11" s="26"/>
    </row>
    <row r="12" spans="1:17" s="35" customFormat="1" ht="38.1" customHeight="1">
      <c r="A12" s="12" t="s">
        <v>28</v>
      </c>
      <c r="B12" s="91" t="s">
        <v>232</v>
      </c>
      <c r="C12" s="9" t="s">
        <v>233</v>
      </c>
      <c r="D12" s="9"/>
      <c r="E12" s="11">
        <v>174</v>
      </c>
      <c r="F12" s="12" t="s">
        <v>137</v>
      </c>
      <c r="G12" s="13">
        <v>9187200</v>
      </c>
      <c r="H12" s="13">
        <v>1218000</v>
      </c>
      <c r="I12" s="10">
        <v>0</v>
      </c>
      <c r="J12" s="10">
        <f t="shared" si="0"/>
        <v>10405200</v>
      </c>
      <c r="K12" s="10">
        <v>6750000</v>
      </c>
      <c r="L12" s="14">
        <v>696000</v>
      </c>
      <c r="M12" s="10">
        <v>22968000</v>
      </c>
      <c r="N12" s="15">
        <v>0</v>
      </c>
      <c r="O12" s="10">
        <f t="shared" si="1"/>
        <v>30414000</v>
      </c>
      <c r="P12" s="10">
        <f t="shared" si="2"/>
        <v>40819200</v>
      </c>
      <c r="Q12" s="9"/>
    </row>
    <row r="13" spans="1:17" s="35" customFormat="1" ht="38.1" customHeight="1">
      <c r="A13" s="12" t="s">
        <v>28</v>
      </c>
      <c r="B13" s="91" t="s">
        <v>232</v>
      </c>
      <c r="C13" s="9" t="s">
        <v>233</v>
      </c>
      <c r="D13" s="9"/>
      <c r="E13" s="11">
        <v>381.5</v>
      </c>
      <c r="F13" s="12" t="s">
        <v>137</v>
      </c>
      <c r="G13" s="10">
        <v>20143200</v>
      </c>
      <c r="H13" s="13">
        <v>2670500</v>
      </c>
      <c r="I13" s="10">
        <v>0</v>
      </c>
      <c r="J13" s="10">
        <f t="shared" si="0"/>
        <v>22813700</v>
      </c>
      <c r="K13" s="10">
        <v>0</v>
      </c>
      <c r="L13" s="14">
        <v>1526000</v>
      </c>
      <c r="M13" s="10">
        <v>50358000</v>
      </c>
      <c r="N13" s="15">
        <v>0</v>
      </c>
      <c r="O13" s="10">
        <f t="shared" si="1"/>
        <v>51884000</v>
      </c>
      <c r="P13" s="10">
        <f t="shared" si="2"/>
        <v>74697700</v>
      </c>
      <c r="Q13" s="9"/>
    </row>
    <row r="14" spans="1:17" s="35" customFormat="1" ht="38.1" customHeight="1">
      <c r="A14" s="12" t="s">
        <v>28</v>
      </c>
      <c r="B14" s="91" t="s">
        <v>232</v>
      </c>
      <c r="C14" s="9" t="s">
        <v>233</v>
      </c>
      <c r="D14" s="9"/>
      <c r="E14" s="11">
        <v>143.69999999999999</v>
      </c>
      <c r="F14" s="12" t="s">
        <v>137</v>
      </c>
      <c r="G14" s="10">
        <v>7587360</v>
      </c>
      <c r="H14" s="13">
        <v>1005900</v>
      </c>
      <c r="I14" s="10">
        <v>0</v>
      </c>
      <c r="J14" s="10">
        <f t="shared" si="0"/>
        <v>8593260</v>
      </c>
      <c r="K14" s="10">
        <v>0</v>
      </c>
      <c r="L14" s="14">
        <v>574800</v>
      </c>
      <c r="M14" s="10">
        <v>18968400</v>
      </c>
      <c r="N14" s="15">
        <v>0</v>
      </c>
      <c r="O14" s="10">
        <f t="shared" si="1"/>
        <v>19543200</v>
      </c>
      <c r="P14" s="10">
        <f t="shared" si="2"/>
        <v>28136460</v>
      </c>
      <c r="Q14" s="9"/>
    </row>
    <row r="15" spans="1:17" s="38" customFormat="1" ht="38.1" customHeight="1">
      <c r="A15" s="45">
        <v>2</v>
      </c>
      <c r="B15" s="90" t="s">
        <v>234</v>
      </c>
      <c r="C15" s="26" t="s">
        <v>233</v>
      </c>
      <c r="D15" s="26"/>
      <c r="E15" s="31">
        <v>783</v>
      </c>
      <c r="F15" s="45"/>
      <c r="G15" s="7">
        <v>41342400</v>
      </c>
      <c r="H15" s="61">
        <v>6095700</v>
      </c>
      <c r="I15" s="7">
        <v>0</v>
      </c>
      <c r="J15" s="7">
        <f t="shared" si="0"/>
        <v>47438100</v>
      </c>
      <c r="K15" s="7">
        <v>4050000</v>
      </c>
      <c r="L15" s="62">
        <v>3132000</v>
      </c>
      <c r="M15" s="7">
        <v>103356000</v>
      </c>
      <c r="N15" s="7">
        <v>0</v>
      </c>
      <c r="O15" s="7">
        <f t="shared" si="1"/>
        <v>110538000</v>
      </c>
      <c r="P15" s="7">
        <f t="shared" si="2"/>
        <v>157976100</v>
      </c>
      <c r="Q15" s="26"/>
    </row>
    <row r="16" spans="1:17" s="35" customFormat="1" ht="38.1" customHeight="1">
      <c r="A16" s="12" t="s">
        <v>28</v>
      </c>
      <c r="B16" s="91" t="s">
        <v>234</v>
      </c>
      <c r="C16" s="9" t="s">
        <v>233</v>
      </c>
      <c r="D16" s="9"/>
      <c r="E16" s="11">
        <v>214.8</v>
      </c>
      <c r="F16" s="12" t="s">
        <v>137</v>
      </c>
      <c r="G16" s="10">
        <v>11341440</v>
      </c>
      <c r="H16" s="13">
        <v>1503600</v>
      </c>
      <c r="I16" s="10">
        <v>0</v>
      </c>
      <c r="J16" s="10">
        <f t="shared" si="0"/>
        <v>12845040</v>
      </c>
      <c r="K16" s="10">
        <v>4050000</v>
      </c>
      <c r="L16" s="14">
        <v>859200</v>
      </c>
      <c r="M16" s="10">
        <v>28353600</v>
      </c>
      <c r="N16" s="15">
        <v>0</v>
      </c>
      <c r="O16" s="10">
        <f t="shared" si="1"/>
        <v>33262800</v>
      </c>
      <c r="P16" s="10">
        <f t="shared" si="2"/>
        <v>46107840</v>
      </c>
      <c r="Q16" s="9"/>
    </row>
    <row r="17" spans="1:17" s="35" customFormat="1" ht="38.1" customHeight="1">
      <c r="A17" s="12" t="s">
        <v>28</v>
      </c>
      <c r="B17" s="91" t="s">
        <v>234</v>
      </c>
      <c r="C17" s="9" t="s">
        <v>233</v>
      </c>
      <c r="D17" s="9"/>
      <c r="E17" s="11">
        <v>363.3</v>
      </c>
      <c r="F17" s="12" t="s">
        <v>137</v>
      </c>
      <c r="G17" s="10">
        <v>19182240</v>
      </c>
      <c r="H17" s="13">
        <v>2543100</v>
      </c>
      <c r="I17" s="10">
        <v>0</v>
      </c>
      <c r="J17" s="10">
        <f t="shared" si="0"/>
        <v>21725340</v>
      </c>
      <c r="K17" s="10">
        <v>0</v>
      </c>
      <c r="L17" s="14">
        <v>1453200</v>
      </c>
      <c r="M17" s="10">
        <v>47955600</v>
      </c>
      <c r="N17" s="15">
        <v>0</v>
      </c>
      <c r="O17" s="10">
        <f t="shared" si="1"/>
        <v>49408800</v>
      </c>
      <c r="P17" s="10">
        <f t="shared" si="2"/>
        <v>71134140</v>
      </c>
      <c r="Q17" s="9"/>
    </row>
    <row r="18" spans="1:17" s="35" customFormat="1" ht="38.1" customHeight="1">
      <c r="A18" s="12" t="s">
        <v>28</v>
      </c>
      <c r="B18" s="91" t="s">
        <v>234</v>
      </c>
      <c r="C18" s="9" t="s">
        <v>233</v>
      </c>
      <c r="D18" s="9"/>
      <c r="E18" s="11">
        <v>204.9</v>
      </c>
      <c r="F18" s="12" t="s">
        <v>142</v>
      </c>
      <c r="G18" s="10">
        <v>10818720</v>
      </c>
      <c r="H18" s="13">
        <v>2049000</v>
      </c>
      <c r="I18" s="10">
        <v>0</v>
      </c>
      <c r="J18" s="10">
        <f t="shared" si="0"/>
        <v>12867720</v>
      </c>
      <c r="K18" s="10">
        <v>0</v>
      </c>
      <c r="L18" s="14">
        <v>819600</v>
      </c>
      <c r="M18" s="10">
        <v>27046800</v>
      </c>
      <c r="N18" s="15">
        <v>0</v>
      </c>
      <c r="O18" s="10">
        <f t="shared" si="1"/>
        <v>27866400</v>
      </c>
      <c r="P18" s="10">
        <f t="shared" si="2"/>
        <v>40734120</v>
      </c>
      <c r="Q18" s="9"/>
    </row>
    <row r="19" spans="1:17" s="38" customFormat="1" ht="38.1" customHeight="1">
      <c r="A19" s="45">
        <v>3</v>
      </c>
      <c r="B19" s="90" t="s">
        <v>235</v>
      </c>
      <c r="C19" s="26" t="s">
        <v>233</v>
      </c>
      <c r="D19" s="26"/>
      <c r="E19" s="47">
        <v>144.69999999999999</v>
      </c>
      <c r="F19" s="45"/>
      <c r="G19" s="7">
        <v>7640160</v>
      </c>
      <c r="H19" s="61">
        <v>1012900</v>
      </c>
      <c r="I19" s="7">
        <v>0</v>
      </c>
      <c r="J19" s="7">
        <f t="shared" si="0"/>
        <v>8653060</v>
      </c>
      <c r="K19" s="7">
        <v>4050000</v>
      </c>
      <c r="L19" s="62">
        <v>578800</v>
      </c>
      <c r="M19" s="7">
        <v>19100400</v>
      </c>
      <c r="N19" s="7">
        <v>0</v>
      </c>
      <c r="O19" s="7">
        <f t="shared" si="1"/>
        <v>23729200</v>
      </c>
      <c r="P19" s="7">
        <f t="shared" si="2"/>
        <v>32382260</v>
      </c>
      <c r="Q19" s="26"/>
    </row>
    <row r="20" spans="1:17" s="38" customFormat="1" ht="38.1" customHeight="1">
      <c r="A20" s="12" t="s">
        <v>28</v>
      </c>
      <c r="B20" s="91" t="s">
        <v>235</v>
      </c>
      <c r="C20" s="9" t="s">
        <v>233</v>
      </c>
      <c r="D20" s="9"/>
      <c r="E20" s="16">
        <v>144.69999999999999</v>
      </c>
      <c r="F20" s="12" t="s">
        <v>137</v>
      </c>
      <c r="G20" s="10">
        <v>7640160</v>
      </c>
      <c r="H20" s="13">
        <v>1012900</v>
      </c>
      <c r="I20" s="10">
        <v>0</v>
      </c>
      <c r="J20" s="10">
        <f t="shared" si="0"/>
        <v>8653060</v>
      </c>
      <c r="K20" s="10">
        <v>4050000</v>
      </c>
      <c r="L20" s="14">
        <v>578800</v>
      </c>
      <c r="M20" s="10">
        <v>19100400</v>
      </c>
      <c r="N20" s="15">
        <v>0</v>
      </c>
      <c r="O20" s="10">
        <f t="shared" si="1"/>
        <v>23729200</v>
      </c>
      <c r="P20" s="10">
        <f t="shared" si="2"/>
        <v>32382260</v>
      </c>
      <c r="Q20" s="9"/>
    </row>
    <row r="21" spans="1:17" s="38" customFormat="1" ht="38.1" customHeight="1">
      <c r="A21" s="45">
        <v>4</v>
      </c>
      <c r="B21" s="90" t="s">
        <v>236</v>
      </c>
      <c r="C21" s="26" t="s">
        <v>233</v>
      </c>
      <c r="D21" s="26"/>
      <c r="E21" s="47">
        <v>214.8</v>
      </c>
      <c r="F21" s="45"/>
      <c r="G21" s="7">
        <v>11341440</v>
      </c>
      <c r="H21" s="61">
        <v>1503600</v>
      </c>
      <c r="I21" s="7">
        <v>0</v>
      </c>
      <c r="J21" s="7">
        <f t="shared" si="0"/>
        <v>12845040</v>
      </c>
      <c r="K21" s="7">
        <v>9450000</v>
      </c>
      <c r="L21" s="62">
        <v>859200</v>
      </c>
      <c r="M21" s="7">
        <v>28353600</v>
      </c>
      <c r="N21" s="7">
        <v>0</v>
      </c>
      <c r="O21" s="7">
        <f t="shared" si="1"/>
        <v>38662800</v>
      </c>
      <c r="P21" s="7">
        <f t="shared" si="2"/>
        <v>51507840</v>
      </c>
      <c r="Q21" s="26"/>
    </row>
    <row r="22" spans="1:17" s="38" customFormat="1" ht="38.1" customHeight="1">
      <c r="A22" s="12" t="s">
        <v>28</v>
      </c>
      <c r="B22" s="91" t="s">
        <v>236</v>
      </c>
      <c r="C22" s="9" t="s">
        <v>233</v>
      </c>
      <c r="D22" s="9"/>
      <c r="E22" s="16">
        <v>214.8</v>
      </c>
      <c r="F22" s="12" t="s">
        <v>137</v>
      </c>
      <c r="G22" s="10">
        <v>11341440</v>
      </c>
      <c r="H22" s="13">
        <v>1503600</v>
      </c>
      <c r="I22" s="10">
        <v>0</v>
      </c>
      <c r="J22" s="10">
        <f t="shared" si="0"/>
        <v>12845040</v>
      </c>
      <c r="K22" s="10">
        <v>9450000</v>
      </c>
      <c r="L22" s="14">
        <v>859200</v>
      </c>
      <c r="M22" s="10">
        <v>28353600</v>
      </c>
      <c r="N22" s="15">
        <v>0</v>
      </c>
      <c r="O22" s="10">
        <f t="shared" si="1"/>
        <v>38662800</v>
      </c>
      <c r="P22" s="10">
        <f t="shared" si="2"/>
        <v>51507840</v>
      </c>
      <c r="Q22" s="9"/>
    </row>
    <row r="23" spans="1:17" s="38" customFormat="1" ht="38.1" customHeight="1">
      <c r="A23" s="45">
        <v>5</v>
      </c>
      <c r="B23" s="90" t="s">
        <v>237</v>
      </c>
      <c r="C23" s="26" t="s">
        <v>233</v>
      </c>
      <c r="D23" s="26"/>
      <c r="E23" s="47">
        <v>835.5</v>
      </c>
      <c r="F23" s="45"/>
      <c r="G23" s="7">
        <v>44114400</v>
      </c>
      <c r="H23" s="61">
        <v>5848500</v>
      </c>
      <c r="I23" s="7">
        <v>0</v>
      </c>
      <c r="J23" s="7">
        <f t="shared" si="0"/>
        <v>49962900</v>
      </c>
      <c r="K23" s="7">
        <v>2700000</v>
      </c>
      <c r="L23" s="62">
        <v>3342000</v>
      </c>
      <c r="M23" s="7">
        <v>110286000</v>
      </c>
      <c r="N23" s="7">
        <v>0</v>
      </c>
      <c r="O23" s="7">
        <f t="shared" si="1"/>
        <v>116328000</v>
      </c>
      <c r="P23" s="7">
        <f t="shared" si="2"/>
        <v>166290900</v>
      </c>
      <c r="Q23" s="26"/>
    </row>
    <row r="24" spans="1:17" s="38" customFormat="1" ht="38.1" customHeight="1">
      <c r="A24" s="12" t="s">
        <v>28</v>
      </c>
      <c r="B24" s="91" t="s">
        <v>237</v>
      </c>
      <c r="C24" s="9" t="s">
        <v>233</v>
      </c>
      <c r="D24" s="9"/>
      <c r="E24" s="16">
        <v>100</v>
      </c>
      <c r="F24" s="12" t="s">
        <v>137</v>
      </c>
      <c r="G24" s="10">
        <v>5280000</v>
      </c>
      <c r="H24" s="13">
        <v>700000</v>
      </c>
      <c r="I24" s="10">
        <v>0</v>
      </c>
      <c r="J24" s="10">
        <f t="shared" si="0"/>
        <v>5980000</v>
      </c>
      <c r="K24" s="10">
        <v>2700000</v>
      </c>
      <c r="L24" s="14">
        <v>400000</v>
      </c>
      <c r="M24" s="10">
        <v>13200000</v>
      </c>
      <c r="N24" s="15">
        <v>0</v>
      </c>
      <c r="O24" s="10">
        <f t="shared" si="1"/>
        <v>16300000</v>
      </c>
      <c r="P24" s="10">
        <f t="shared" si="2"/>
        <v>22280000</v>
      </c>
      <c r="Q24" s="9"/>
    </row>
    <row r="25" spans="1:17" s="35" customFormat="1" ht="38.1" customHeight="1">
      <c r="A25" s="12" t="s">
        <v>28</v>
      </c>
      <c r="B25" s="91" t="s">
        <v>237</v>
      </c>
      <c r="C25" s="9" t="s">
        <v>233</v>
      </c>
      <c r="D25" s="9"/>
      <c r="E25" s="11">
        <v>92.8</v>
      </c>
      <c r="F25" s="12" t="s">
        <v>139</v>
      </c>
      <c r="G25" s="10">
        <v>4899840</v>
      </c>
      <c r="H25" s="13">
        <v>649600</v>
      </c>
      <c r="I25" s="10">
        <v>0</v>
      </c>
      <c r="J25" s="10">
        <f t="shared" si="0"/>
        <v>5549440</v>
      </c>
      <c r="K25" s="10">
        <v>0</v>
      </c>
      <c r="L25" s="14">
        <v>371200</v>
      </c>
      <c r="M25" s="10">
        <v>12249600</v>
      </c>
      <c r="N25" s="15">
        <v>0</v>
      </c>
      <c r="O25" s="10">
        <f t="shared" si="1"/>
        <v>12620800</v>
      </c>
      <c r="P25" s="10">
        <f t="shared" si="2"/>
        <v>18170240</v>
      </c>
      <c r="Q25" s="9"/>
    </row>
    <row r="26" spans="1:17" s="35" customFormat="1" ht="38.1" customHeight="1">
      <c r="A26" s="12" t="s">
        <v>28</v>
      </c>
      <c r="B26" s="91" t="s">
        <v>237</v>
      </c>
      <c r="C26" s="9" t="s">
        <v>233</v>
      </c>
      <c r="D26" s="9"/>
      <c r="E26" s="11">
        <v>292.7</v>
      </c>
      <c r="F26" s="12" t="s">
        <v>139</v>
      </c>
      <c r="G26" s="10">
        <v>15454560</v>
      </c>
      <c r="H26" s="13">
        <v>2048900</v>
      </c>
      <c r="I26" s="10">
        <v>0</v>
      </c>
      <c r="J26" s="10">
        <f t="shared" si="0"/>
        <v>17503460</v>
      </c>
      <c r="K26" s="10">
        <v>0</v>
      </c>
      <c r="L26" s="14">
        <v>1170800</v>
      </c>
      <c r="M26" s="10">
        <v>38636400</v>
      </c>
      <c r="N26" s="15">
        <v>0</v>
      </c>
      <c r="O26" s="10">
        <f t="shared" si="1"/>
        <v>39807200</v>
      </c>
      <c r="P26" s="10">
        <f t="shared" si="2"/>
        <v>57310660</v>
      </c>
      <c r="Q26" s="9"/>
    </row>
    <row r="27" spans="1:17" s="35" customFormat="1" ht="38.1" customHeight="1">
      <c r="A27" s="12" t="s">
        <v>28</v>
      </c>
      <c r="B27" s="91" t="s">
        <v>237</v>
      </c>
      <c r="C27" s="9" t="s">
        <v>233</v>
      </c>
      <c r="D27" s="9"/>
      <c r="E27" s="11">
        <v>350</v>
      </c>
      <c r="F27" s="12" t="s">
        <v>137</v>
      </c>
      <c r="G27" s="10">
        <v>18480000</v>
      </c>
      <c r="H27" s="13">
        <v>2450000</v>
      </c>
      <c r="I27" s="10">
        <v>0</v>
      </c>
      <c r="J27" s="10">
        <f t="shared" si="0"/>
        <v>20930000</v>
      </c>
      <c r="K27" s="10">
        <v>0</v>
      </c>
      <c r="L27" s="14">
        <v>1400000</v>
      </c>
      <c r="M27" s="10">
        <v>46200000</v>
      </c>
      <c r="N27" s="15">
        <v>0</v>
      </c>
      <c r="O27" s="10">
        <f t="shared" si="1"/>
        <v>47600000</v>
      </c>
      <c r="P27" s="10">
        <f t="shared" si="2"/>
        <v>68530000</v>
      </c>
      <c r="Q27" s="9"/>
    </row>
    <row r="28" spans="1:17" s="38" customFormat="1" ht="38.1" customHeight="1">
      <c r="A28" s="45">
        <v>6</v>
      </c>
      <c r="B28" s="90" t="s">
        <v>238</v>
      </c>
      <c r="C28" s="26" t="s">
        <v>233</v>
      </c>
      <c r="D28" s="26"/>
      <c r="E28" s="47">
        <v>709.2</v>
      </c>
      <c r="F28" s="45"/>
      <c r="G28" s="7">
        <v>37445760</v>
      </c>
      <c r="H28" s="61">
        <v>4964400</v>
      </c>
      <c r="I28" s="7">
        <v>0</v>
      </c>
      <c r="J28" s="7">
        <f t="shared" si="0"/>
        <v>42410160</v>
      </c>
      <c r="K28" s="7">
        <v>1350000</v>
      </c>
      <c r="L28" s="62">
        <v>2836800</v>
      </c>
      <c r="M28" s="7">
        <v>93614400</v>
      </c>
      <c r="N28" s="7">
        <v>0</v>
      </c>
      <c r="O28" s="7">
        <f t="shared" si="1"/>
        <v>97801200</v>
      </c>
      <c r="P28" s="7">
        <f t="shared" si="2"/>
        <v>140211360</v>
      </c>
      <c r="Q28" s="26"/>
    </row>
    <row r="29" spans="1:17" s="38" customFormat="1" ht="38.1" customHeight="1">
      <c r="A29" s="12" t="s">
        <v>28</v>
      </c>
      <c r="B29" s="91" t="s">
        <v>238</v>
      </c>
      <c r="C29" s="9" t="s">
        <v>233</v>
      </c>
      <c r="D29" s="9"/>
      <c r="E29" s="16">
        <v>237.4</v>
      </c>
      <c r="F29" s="12" t="s">
        <v>137</v>
      </c>
      <c r="G29" s="10">
        <v>12534720</v>
      </c>
      <c r="H29" s="13">
        <v>1661800</v>
      </c>
      <c r="I29" s="10">
        <v>0</v>
      </c>
      <c r="J29" s="10">
        <f t="shared" si="0"/>
        <v>14196520</v>
      </c>
      <c r="K29" s="10">
        <v>1350000</v>
      </c>
      <c r="L29" s="14">
        <v>949600</v>
      </c>
      <c r="M29" s="10">
        <v>31336800</v>
      </c>
      <c r="N29" s="15">
        <v>0</v>
      </c>
      <c r="O29" s="10">
        <f t="shared" si="1"/>
        <v>33636400</v>
      </c>
      <c r="P29" s="10">
        <f t="shared" si="2"/>
        <v>47832920</v>
      </c>
      <c r="Q29" s="9"/>
    </row>
    <row r="30" spans="1:17" s="35" customFormat="1" ht="38.1" customHeight="1">
      <c r="A30" s="17" t="s">
        <v>28</v>
      </c>
      <c r="B30" s="92" t="s">
        <v>238</v>
      </c>
      <c r="C30" s="9" t="s">
        <v>233</v>
      </c>
      <c r="D30" s="9"/>
      <c r="E30" s="11">
        <v>471.8</v>
      </c>
      <c r="F30" s="17" t="s">
        <v>137</v>
      </c>
      <c r="G30" s="10">
        <v>24911040</v>
      </c>
      <c r="H30" s="13">
        <v>3302600</v>
      </c>
      <c r="I30" s="10">
        <v>0</v>
      </c>
      <c r="J30" s="10">
        <f t="shared" si="0"/>
        <v>28213640</v>
      </c>
      <c r="K30" s="10">
        <v>0</v>
      </c>
      <c r="L30" s="18">
        <v>1887200</v>
      </c>
      <c r="M30" s="10">
        <v>62277600</v>
      </c>
      <c r="N30" s="15">
        <v>0</v>
      </c>
      <c r="O30" s="10">
        <f t="shared" si="1"/>
        <v>64164800</v>
      </c>
      <c r="P30" s="10">
        <f t="shared" si="2"/>
        <v>92378440</v>
      </c>
      <c r="Q30" s="9"/>
    </row>
    <row r="31" spans="1:17" s="38" customFormat="1" ht="38.1" customHeight="1">
      <c r="A31" s="45">
        <v>7</v>
      </c>
      <c r="B31" s="90" t="s">
        <v>239</v>
      </c>
      <c r="C31" s="26" t="s">
        <v>233</v>
      </c>
      <c r="D31" s="26"/>
      <c r="E31" s="47">
        <v>168.6</v>
      </c>
      <c r="F31" s="45"/>
      <c r="G31" s="7">
        <v>8902080</v>
      </c>
      <c r="H31" s="61">
        <v>1686000</v>
      </c>
      <c r="I31" s="7">
        <v>0</v>
      </c>
      <c r="J31" s="7">
        <f t="shared" si="0"/>
        <v>10588080</v>
      </c>
      <c r="K31" s="7">
        <v>4050000</v>
      </c>
      <c r="L31" s="62">
        <v>674400</v>
      </c>
      <c r="M31" s="7">
        <v>22255200</v>
      </c>
      <c r="N31" s="7">
        <v>0</v>
      </c>
      <c r="O31" s="7">
        <f t="shared" si="1"/>
        <v>26979600</v>
      </c>
      <c r="P31" s="7">
        <f t="shared" si="2"/>
        <v>37567680</v>
      </c>
      <c r="Q31" s="26"/>
    </row>
    <row r="32" spans="1:17" s="38" customFormat="1" ht="38.1" customHeight="1">
      <c r="A32" s="12" t="s">
        <v>28</v>
      </c>
      <c r="B32" s="91" t="s">
        <v>239</v>
      </c>
      <c r="C32" s="9" t="s">
        <v>233</v>
      </c>
      <c r="D32" s="9"/>
      <c r="E32" s="16">
        <v>168.6</v>
      </c>
      <c r="F32" s="12" t="s">
        <v>142</v>
      </c>
      <c r="G32" s="10">
        <v>8902080</v>
      </c>
      <c r="H32" s="13">
        <v>1686000</v>
      </c>
      <c r="I32" s="10">
        <v>0</v>
      </c>
      <c r="J32" s="10">
        <f t="shared" si="0"/>
        <v>10588080</v>
      </c>
      <c r="K32" s="10">
        <v>4050000</v>
      </c>
      <c r="L32" s="14">
        <v>674400</v>
      </c>
      <c r="M32" s="10">
        <v>22255200</v>
      </c>
      <c r="N32" s="15">
        <v>0</v>
      </c>
      <c r="O32" s="10">
        <f t="shared" si="1"/>
        <v>26979600</v>
      </c>
      <c r="P32" s="10">
        <f t="shared" si="2"/>
        <v>37567680</v>
      </c>
      <c r="Q32" s="9"/>
    </row>
    <row r="33" spans="1:17" s="38" customFormat="1" ht="38.1" customHeight="1">
      <c r="A33" s="45">
        <v>8</v>
      </c>
      <c r="B33" s="90" t="s">
        <v>240</v>
      </c>
      <c r="C33" s="26" t="s">
        <v>233</v>
      </c>
      <c r="D33" s="26"/>
      <c r="E33" s="47">
        <v>222</v>
      </c>
      <c r="F33" s="45"/>
      <c r="G33" s="7">
        <v>11721600</v>
      </c>
      <c r="H33" s="61">
        <v>2220000</v>
      </c>
      <c r="I33" s="7">
        <v>0</v>
      </c>
      <c r="J33" s="7">
        <f t="shared" si="0"/>
        <v>13941600</v>
      </c>
      <c r="K33" s="7">
        <v>5400000</v>
      </c>
      <c r="L33" s="62">
        <v>888000</v>
      </c>
      <c r="M33" s="7">
        <v>29304000</v>
      </c>
      <c r="N33" s="7">
        <v>0</v>
      </c>
      <c r="O33" s="7">
        <f t="shared" si="1"/>
        <v>35592000</v>
      </c>
      <c r="P33" s="7">
        <f t="shared" si="2"/>
        <v>49533600</v>
      </c>
      <c r="Q33" s="26"/>
    </row>
    <row r="34" spans="1:17" s="35" customFormat="1" ht="38.1" customHeight="1">
      <c r="A34" s="12" t="s">
        <v>28</v>
      </c>
      <c r="B34" s="91" t="s">
        <v>240</v>
      </c>
      <c r="C34" s="9" t="s">
        <v>233</v>
      </c>
      <c r="D34" s="9"/>
      <c r="E34" s="11">
        <v>222</v>
      </c>
      <c r="F34" s="12" t="s">
        <v>142</v>
      </c>
      <c r="G34" s="10">
        <v>11721600</v>
      </c>
      <c r="H34" s="13">
        <v>2220000</v>
      </c>
      <c r="I34" s="10">
        <v>0</v>
      </c>
      <c r="J34" s="10">
        <f t="shared" si="0"/>
        <v>13941600</v>
      </c>
      <c r="K34" s="10">
        <v>5400000</v>
      </c>
      <c r="L34" s="14">
        <v>888000</v>
      </c>
      <c r="M34" s="10">
        <v>29304000</v>
      </c>
      <c r="N34" s="15">
        <v>0</v>
      </c>
      <c r="O34" s="10">
        <f t="shared" si="1"/>
        <v>35592000</v>
      </c>
      <c r="P34" s="10">
        <f t="shared" si="2"/>
        <v>49533600</v>
      </c>
      <c r="Q34" s="9"/>
    </row>
    <row r="35" spans="1:17" s="38" customFormat="1" ht="38.1" customHeight="1">
      <c r="A35" s="45">
        <v>9</v>
      </c>
      <c r="B35" s="90" t="s">
        <v>241</v>
      </c>
      <c r="C35" s="26" t="s">
        <v>233</v>
      </c>
      <c r="D35" s="26"/>
      <c r="E35" s="31">
        <v>444.6</v>
      </c>
      <c r="F35" s="45"/>
      <c r="G35" s="7">
        <v>23474880</v>
      </c>
      <c r="H35" s="61">
        <v>3112200</v>
      </c>
      <c r="I35" s="7">
        <v>0</v>
      </c>
      <c r="J35" s="7">
        <f t="shared" si="0"/>
        <v>26587080</v>
      </c>
      <c r="K35" s="7">
        <v>5400000</v>
      </c>
      <c r="L35" s="62">
        <v>1778400</v>
      </c>
      <c r="M35" s="7">
        <v>58687200</v>
      </c>
      <c r="N35" s="7">
        <v>0</v>
      </c>
      <c r="O35" s="7">
        <f t="shared" si="1"/>
        <v>65865600</v>
      </c>
      <c r="P35" s="7">
        <f t="shared" si="2"/>
        <v>92452680</v>
      </c>
      <c r="Q35" s="26"/>
    </row>
    <row r="36" spans="1:17" s="35" customFormat="1" ht="38.1" customHeight="1">
      <c r="A36" s="12" t="s">
        <v>28</v>
      </c>
      <c r="B36" s="91" t="s">
        <v>241</v>
      </c>
      <c r="C36" s="9" t="s">
        <v>233</v>
      </c>
      <c r="D36" s="9"/>
      <c r="E36" s="11">
        <v>154.1</v>
      </c>
      <c r="F36" s="12" t="s">
        <v>137</v>
      </c>
      <c r="G36" s="10">
        <v>8136480</v>
      </c>
      <c r="H36" s="13">
        <v>1078700</v>
      </c>
      <c r="I36" s="10">
        <v>0</v>
      </c>
      <c r="J36" s="10">
        <f t="shared" si="0"/>
        <v>9215180</v>
      </c>
      <c r="K36" s="10">
        <v>5400000</v>
      </c>
      <c r="L36" s="14">
        <v>616400</v>
      </c>
      <c r="M36" s="10">
        <v>20341200</v>
      </c>
      <c r="N36" s="15">
        <v>0</v>
      </c>
      <c r="O36" s="10">
        <f t="shared" si="1"/>
        <v>26357600</v>
      </c>
      <c r="P36" s="10">
        <f t="shared" si="2"/>
        <v>35572780</v>
      </c>
      <c r="Q36" s="9"/>
    </row>
    <row r="37" spans="1:17" s="38" customFormat="1" ht="38.1" customHeight="1">
      <c r="A37" s="12" t="s">
        <v>28</v>
      </c>
      <c r="B37" s="91" t="s">
        <v>241</v>
      </c>
      <c r="C37" s="9" t="s">
        <v>233</v>
      </c>
      <c r="D37" s="9"/>
      <c r="E37" s="16">
        <v>290.5</v>
      </c>
      <c r="F37" s="12" t="s">
        <v>137</v>
      </c>
      <c r="G37" s="10">
        <v>15338400</v>
      </c>
      <c r="H37" s="13">
        <v>2033500</v>
      </c>
      <c r="I37" s="10">
        <v>0</v>
      </c>
      <c r="J37" s="10">
        <f t="shared" si="0"/>
        <v>17371900</v>
      </c>
      <c r="K37" s="10">
        <v>0</v>
      </c>
      <c r="L37" s="14">
        <v>1162000</v>
      </c>
      <c r="M37" s="10">
        <v>38346000</v>
      </c>
      <c r="N37" s="15">
        <v>0</v>
      </c>
      <c r="O37" s="10">
        <f t="shared" si="1"/>
        <v>39508000</v>
      </c>
      <c r="P37" s="10">
        <f t="shared" si="2"/>
        <v>56879900</v>
      </c>
      <c r="Q37" s="9"/>
    </row>
    <row r="38" spans="1:17" s="38" customFormat="1" ht="38.1" customHeight="1">
      <c r="A38" s="45">
        <v>10</v>
      </c>
      <c r="B38" s="90" t="s">
        <v>242</v>
      </c>
      <c r="C38" s="26" t="s">
        <v>233</v>
      </c>
      <c r="D38" s="26"/>
      <c r="E38" s="47">
        <v>420.3</v>
      </c>
      <c r="F38" s="45"/>
      <c r="G38" s="7">
        <v>22191840</v>
      </c>
      <c r="H38" s="61">
        <v>2942100</v>
      </c>
      <c r="I38" s="7">
        <v>0</v>
      </c>
      <c r="J38" s="7">
        <f t="shared" si="0"/>
        <v>25133940</v>
      </c>
      <c r="K38" s="7">
        <v>1350000</v>
      </c>
      <c r="L38" s="62">
        <v>1681200</v>
      </c>
      <c r="M38" s="7">
        <v>55479600</v>
      </c>
      <c r="N38" s="7">
        <v>0</v>
      </c>
      <c r="O38" s="7">
        <f t="shared" si="1"/>
        <v>58510800</v>
      </c>
      <c r="P38" s="7">
        <f t="shared" si="2"/>
        <v>83644740</v>
      </c>
      <c r="Q38" s="26"/>
    </row>
    <row r="39" spans="1:17" s="35" customFormat="1" ht="38.1" customHeight="1">
      <c r="A39" s="12" t="s">
        <v>28</v>
      </c>
      <c r="B39" s="91" t="s">
        <v>242</v>
      </c>
      <c r="C39" s="9" t="s">
        <v>233</v>
      </c>
      <c r="D39" s="9"/>
      <c r="E39" s="11">
        <v>420.3</v>
      </c>
      <c r="F39" s="12" t="s">
        <v>139</v>
      </c>
      <c r="G39" s="10">
        <v>22191840</v>
      </c>
      <c r="H39" s="13">
        <v>2942100</v>
      </c>
      <c r="I39" s="10">
        <v>0</v>
      </c>
      <c r="J39" s="10">
        <f t="shared" si="0"/>
        <v>25133940</v>
      </c>
      <c r="K39" s="10">
        <v>1350000</v>
      </c>
      <c r="L39" s="14">
        <v>1681200</v>
      </c>
      <c r="M39" s="10">
        <v>55479600</v>
      </c>
      <c r="N39" s="15">
        <v>0</v>
      </c>
      <c r="O39" s="10">
        <f t="shared" si="1"/>
        <v>58510800</v>
      </c>
      <c r="P39" s="10">
        <f t="shared" si="2"/>
        <v>83644740</v>
      </c>
      <c r="Q39" s="9"/>
    </row>
    <row r="40" spans="1:17" s="38" customFormat="1" ht="38.1" customHeight="1">
      <c r="A40" s="45">
        <v>11</v>
      </c>
      <c r="B40" s="90" t="s">
        <v>243</v>
      </c>
      <c r="C40" s="26" t="s">
        <v>233</v>
      </c>
      <c r="D40" s="26"/>
      <c r="E40" s="31">
        <v>596.5</v>
      </c>
      <c r="F40" s="45"/>
      <c r="G40" s="7">
        <v>31495200</v>
      </c>
      <c r="H40" s="61">
        <v>5212300</v>
      </c>
      <c r="I40" s="7">
        <v>0</v>
      </c>
      <c r="J40" s="7">
        <f t="shared" si="0"/>
        <v>36707500</v>
      </c>
      <c r="K40" s="7">
        <v>5400000</v>
      </c>
      <c r="L40" s="62">
        <v>2386000</v>
      </c>
      <c r="M40" s="7">
        <v>78738000</v>
      </c>
      <c r="N40" s="7">
        <v>0</v>
      </c>
      <c r="O40" s="7">
        <f t="shared" si="1"/>
        <v>86524000</v>
      </c>
      <c r="P40" s="7">
        <f t="shared" si="2"/>
        <v>123231500</v>
      </c>
      <c r="Q40" s="26"/>
    </row>
    <row r="41" spans="1:17" s="35" customFormat="1" ht="38.1" customHeight="1">
      <c r="A41" s="12" t="s">
        <v>28</v>
      </c>
      <c r="B41" s="91" t="s">
        <v>243</v>
      </c>
      <c r="C41" s="9" t="s">
        <v>233</v>
      </c>
      <c r="D41" s="9"/>
      <c r="E41" s="11">
        <v>345.6</v>
      </c>
      <c r="F41" s="12" t="s">
        <v>142</v>
      </c>
      <c r="G41" s="10">
        <v>18247680</v>
      </c>
      <c r="H41" s="13">
        <v>3456000</v>
      </c>
      <c r="I41" s="10">
        <v>0</v>
      </c>
      <c r="J41" s="10">
        <f t="shared" si="0"/>
        <v>21703680</v>
      </c>
      <c r="K41" s="10">
        <v>5400000</v>
      </c>
      <c r="L41" s="14">
        <v>1382400</v>
      </c>
      <c r="M41" s="10">
        <v>45619200</v>
      </c>
      <c r="N41" s="15">
        <v>0</v>
      </c>
      <c r="O41" s="10">
        <f t="shared" si="1"/>
        <v>52401600</v>
      </c>
      <c r="P41" s="10">
        <f t="shared" si="2"/>
        <v>74105280</v>
      </c>
      <c r="Q41" s="9"/>
    </row>
    <row r="42" spans="1:17" s="38" customFormat="1" ht="38.1" customHeight="1">
      <c r="A42" s="12" t="s">
        <v>28</v>
      </c>
      <c r="B42" s="91" t="s">
        <v>243</v>
      </c>
      <c r="C42" s="9" t="s">
        <v>233</v>
      </c>
      <c r="D42" s="9"/>
      <c r="E42" s="16">
        <v>250.9</v>
      </c>
      <c r="F42" s="12" t="s">
        <v>137</v>
      </c>
      <c r="G42" s="10">
        <v>13247520</v>
      </c>
      <c r="H42" s="13">
        <v>1756300</v>
      </c>
      <c r="I42" s="10">
        <v>0</v>
      </c>
      <c r="J42" s="10">
        <f t="shared" si="0"/>
        <v>15003820</v>
      </c>
      <c r="K42" s="10">
        <v>0</v>
      </c>
      <c r="L42" s="14">
        <v>1003600</v>
      </c>
      <c r="M42" s="10">
        <v>33118800</v>
      </c>
      <c r="N42" s="15">
        <v>0</v>
      </c>
      <c r="O42" s="10">
        <f t="shared" si="1"/>
        <v>34122400</v>
      </c>
      <c r="P42" s="10">
        <f t="shared" si="2"/>
        <v>49126220</v>
      </c>
      <c r="Q42" s="9"/>
    </row>
    <row r="43" spans="1:17" s="38" customFormat="1" ht="38.1" customHeight="1">
      <c r="A43" s="45">
        <v>12</v>
      </c>
      <c r="B43" s="90" t="s">
        <v>167</v>
      </c>
      <c r="C43" s="26" t="s">
        <v>233</v>
      </c>
      <c r="D43" s="26"/>
      <c r="E43" s="47">
        <v>87.4</v>
      </c>
      <c r="F43" s="45"/>
      <c r="G43" s="7">
        <v>4614720</v>
      </c>
      <c r="H43" s="61">
        <v>874000</v>
      </c>
      <c r="I43" s="7">
        <v>0</v>
      </c>
      <c r="J43" s="7">
        <f t="shared" ref="J43:J79" si="3">H43+G43</f>
        <v>5488720</v>
      </c>
      <c r="K43" s="7">
        <v>2700000</v>
      </c>
      <c r="L43" s="62">
        <v>349600</v>
      </c>
      <c r="M43" s="7">
        <v>11536800</v>
      </c>
      <c r="N43" s="7">
        <v>0</v>
      </c>
      <c r="O43" s="7">
        <f t="shared" ref="O43:O74" si="4">K43+L43+M43+N43</f>
        <v>14586400</v>
      </c>
      <c r="P43" s="7">
        <f t="shared" ref="P43:P74" si="5">O43+J43</f>
        <v>20075120</v>
      </c>
      <c r="Q43" s="26"/>
    </row>
    <row r="44" spans="1:17" s="38" customFormat="1" ht="38.1" customHeight="1">
      <c r="A44" s="12" t="s">
        <v>28</v>
      </c>
      <c r="B44" s="91" t="s">
        <v>167</v>
      </c>
      <c r="C44" s="9" t="s">
        <v>233</v>
      </c>
      <c r="D44" s="9"/>
      <c r="E44" s="16">
        <v>87.4</v>
      </c>
      <c r="F44" s="12" t="s">
        <v>142</v>
      </c>
      <c r="G44" s="10">
        <v>4614720</v>
      </c>
      <c r="H44" s="13">
        <v>874000</v>
      </c>
      <c r="I44" s="10">
        <v>0</v>
      </c>
      <c r="J44" s="10">
        <f t="shared" si="3"/>
        <v>5488720</v>
      </c>
      <c r="K44" s="10">
        <v>2700000</v>
      </c>
      <c r="L44" s="14">
        <v>349600</v>
      </c>
      <c r="M44" s="10">
        <v>11536800</v>
      </c>
      <c r="N44" s="15">
        <v>0</v>
      </c>
      <c r="O44" s="10">
        <f t="shared" si="4"/>
        <v>14586400</v>
      </c>
      <c r="P44" s="10">
        <f t="shared" si="5"/>
        <v>20075120</v>
      </c>
      <c r="Q44" s="9"/>
    </row>
    <row r="45" spans="1:17" s="38" customFormat="1" ht="38.1" customHeight="1">
      <c r="A45" s="45">
        <v>13</v>
      </c>
      <c r="B45" s="90" t="s">
        <v>244</v>
      </c>
      <c r="C45" s="26" t="s">
        <v>233</v>
      </c>
      <c r="D45" s="26"/>
      <c r="E45" s="47">
        <v>1778.2</v>
      </c>
      <c r="F45" s="45"/>
      <c r="G45" s="7">
        <v>93888960</v>
      </c>
      <c r="H45" s="61">
        <v>13200400</v>
      </c>
      <c r="I45" s="7">
        <v>0</v>
      </c>
      <c r="J45" s="7">
        <f t="shared" si="3"/>
        <v>107089360</v>
      </c>
      <c r="K45" s="7">
        <v>5400000</v>
      </c>
      <c r="L45" s="62">
        <v>7112800</v>
      </c>
      <c r="M45" s="7">
        <v>234722400</v>
      </c>
      <c r="N45" s="7">
        <v>3000000</v>
      </c>
      <c r="O45" s="7">
        <f t="shared" si="4"/>
        <v>250235200</v>
      </c>
      <c r="P45" s="7">
        <f t="shared" si="5"/>
        <v>357324560</v>
      </c>
      <c r="Q45" s="26"/>
    </row>
    <row r="46" spans="1:17" s="35" customFormat="1" ht="38.1" customHeight="1">
      <c r="A46" s="12" t="s">
        <v>28</v>
      </c>
      <c r="B46" s="91" t="s">
        <v>244</v>
      </c>
      <c r="C46" s="9" t="s">
        <v>233</v>
      </c>
      <c r="D46" s="9"/>
      <c r="E46" s="11">
        <v>107</v>
      </c>
      <c r="F46" s="12" t="s">
        <v>137</v>
      </c>
      <c r="G46" s="10">
        <v>5649600</v>
      </c>
      <c r="H46" s="13">
        <v>749000</v>
      </c>
      <c r="I46" s="10">
        <v>0</v>
      </c>
      <c r="J46" s="10">
        <f t="shared" si="3"/>
        <v>6398600</v>
      </c>
      <c r="K46" s="10">
        <v>5400000</v>
      </c>
      <c r="L46" s="14">
        <v>428000</v>
      </c>
      <c r="M46" s="10">
        <v>14124000</v>
      </c>
      <c r="N46" s="10">
        <v>3000000</v>
      </c>
      <c r="O46" s="10">
        <f t="shared" si="4"/>
        <v>22952000</v>
      </c>
      <c r="P46" s="10">
        <f t="shared" si="5"/>
        <v>29350600</v>
      </c>
      <c r="Q46" s="9"/>
    </row>
    <row r="47" spans="1:17" s="38" customFormat="1" ht="38.1" customHeight="1">
      <c r="A47" s="12" t="s">
        <v>28</v>
      </c>
      <c r="B47" s="91" t="s">
        <v>244</v>
      </c>
      <c r="C47" s="9" t="s">
        <v>233</v>
      </c>
      <c r="D47" s="9"/>
      <c r="E47" s="16">
        <v>125</v>
      </c>
      <c r="F47" s="12" t="s">
        <v>142</v>
      </c>
      <c r="G47" s="10">
        <v>6600000</v>
      </c>
      <c r="H47" s="13">
        <v>1250000</v>
      </c>
      <c r="I47" s="10">
        <v>0</v>
      </c>
      <c r="J47" s="10">
        <f t="shared" si="3"/>
        <v>7850000</v>
      </c>
      <c r="K47" s="10">
        <v>0</v>
      </c>
      <c r="L47" s="14">
        <v>500000</v>
      </c>
      <c r="M47" s="10">
        <v>16500000</v>
      </c>
      <c r="N47" s="15">
        <v>0</v>
      </c>
      <c r="O47" s="10">
        <f t="shared" si="4"/>
        <v>17000000</v>
      </c>
      <c r="P47" s="10">
        <f t="shared" si="5"/>
        <v>24850000</v>
      </c>
      <c r="Q47" s="9"/>
    </row>
    <row r="48" spans="1:17" s="35" customFormat="1" ht="38.1" customHeight="1">
      <c r="A48" s="12" t="s">
        <v>28</v>
      </c>
      <c r="B48" s="91" t="s">
        <v>244</v>
      </c>
      <c r="C48" s="9" t="s">
        <v>233</v>
      </c>
      <c r="D48" s="9"/>
      <c r="E48" s="11">
        <v>342.1</v>
      </c>
      <c r="F48" s="12" t="s">
        <v>137</v>
      </c>
      <c r="G48" s="10">
        <v>18062880</v>
      </c>
      <c r="H48" s="13">
        <v>2394700</v>
      </c>
      <c r="I48" s="10">
        <v>0</v>
      </c>
      <c r="J48" s="10">
        <f t="shared" si="3"/>
        <v>20457580</v>
      </c>
      <c r="K48" s="10">
        <v>0</v>
      </c>
      <c r="L48" s="14">
        <v>1368400</v>
      </c>
      <c r="M48" s="10">
        <v>45157200</v>
      </c>
      <c r="N48" s="15">
        <v>0</v>
      </c>
      <c r="O48" s="10">
        <f t="shared" si="4"/>
        <v>46525600</v>
      </c>
      <c r="P48" s="10">
        <f t="shared" si="5"/>
        <v>66983180</v>
      </c>
      <c r="Q48" s="9"/>
    </row>
    <row r="49" spans="1:17" s="38" customFormat="1" ht="38.1" customHeight="1">
      <c r="A49" s="12" t="s">
        <v>28</v>
      </c>
      <c r="B49" s="91" t="s">
        <v>244</v>
      </c>
      <c r="C49" s="9" t="s">
        <v>233</v>
      </c>
      <c r="D49" s="9"/>
      <c r="E49" s="16">
        <v>126</v>
      </c>
      <c r="F49" s="12" t="s">
        <v>142</v>
      </c>
      <c r="G49" s="10">
        <v>6652800</v>
      </c>
      <c r="H49" s="13">
        <v>1260000</v>
      </c>
      <c r="I49" s="10">
        <v>0</v>
      </c>
      <c r="J49" s="10">
        <f t="shared" si="3"/>
        <v>7912800</v>
      </c>
      <c r="K49" s="10">
        <v>0</v>
      </c>
      <c r="L49" s="14">
        <v>504000</v>
      </c>
      <c r="M49" s="10">
        <v>16632000</v>
      </c>
      <c r="N49" s="15">
        <v>0</v>
      </c>
      <c r="O49" s="10">
        <f t="shared" si="4"/>
        <v>17136000</v>
      </c>
      <c r="P49" s="10">
        <f t="shared" si="5"/>
        <v>25048800</v>
      </c>
      <c r="Q49" s="9"/>
    </row>
    <row r="50" spans="1:17" s="35" customFormat="1" ht="38.1" customHeight="1">
      <c r="A50" s="12" t="s">
        <v>28</v>
      </c>
      <c r="B50" s="91" t="s">
        <v>244</v>
      </c>
      <c r="C50" s="9" t="s">
        <v>233</v>
      </c>
      <c r="D50" s="9"/>
      <c r="E50" s="11">
        <v>189.6</v>
      </c>
      <c r="F50" s="12" t="s">
        <v>139</v>
      </c>
      <c r="G50" s="10">
        <v>10010880</v>
      </c>
      <c r="H50" s="13">
        <v>1327200</v>
      </c>
      <c r="I50" s="10">
        <v>0</v>
      </c>
      <c r="J50" s="10">
        <f t="shared" si="3"/>
        <v>11338080</v>
      </c>
      <c r="K50" s="10">
        <v>0</v>
      </c>
      <c r="L50" s="14">
        <v>758400</v>
      </c>
      <c r="M50" s="10">
        <v>25027200</v>
      </c>
      <c r="N50" s="15">
        <v>0</v>
      </c>
      <c r="O50" s="10">
        <f t="shared" si="4"/>
        <v>25785600</v>
      </c>
      <c r="P50" s="10">
        <f t="shared" si="5"/>
        <v>37123680</v>
      </c>
      <c r="Q50" s="9"/>
    </row>
    <row r="51" spans="1:17" s="35" customFormat="1" ht="38.1" customHeight="1">
      <c r="A51" s="12" t="s">
        <v>28</v>
      </c>
      <c r="B51" s="91" t="s">
        <v>244</v>
      </c>
      <c r="C51" s="9" t="s">
        <v>233</v>
      </c>
      <c r="D51" s="9"/>
      <c r="E51" s="11">
        <v>429</v>
      </c>
      <c r="F51" s="12" t="s">
        <v>137</v>
      </c>
      <c r="G51" s="10">
        <v>22651200</v>
      </c>
      <c r="H51" s="13">
        <v>3003000</v>
      </c>
      <c r="I51" s="10">
        <v>0</v>
      </c>
      <c r="J51" s="10">
        <f t="shared" si="3"/>
        <v>25654200</v>
      </c>
      <c r="K51" s="10">
        <v>0</v>
      </c>
      <c r="L51" s="14">
        <v>1716000</v>
      </c>
      <c r="M51" s="10">
        <v>56628000</v>
      </c>
      <c r="N51" s="15">
        <v>0</v>
      </c>
      <c r="O51" s="10">
        <f t="shared" si="4"/>
        <v>58344000</v>
      </c>
      <c r="P51" s="10">
        <f t="shared" si="5"/>
        <v>83998200</v>
      </c>
      <c r="Q51" s="9"/>
    </row>
    <row r="52" spans="1:17" s="35" customFormat="1" ht="38.1" customHeight="1">
      <c r="A52" s="12" t="s">
        <v>28</v>
      </c>
      <c r="B52" s="91" t="s">
        <v>244</v>
      </c>
      <c r="C52" s="9" t="s">
        <v>233</v>
      </c>
      <c r="D52" s="9"/>
      <c r="E52" s="11">
        <v>459.5</v>
      </c>
      <c r="F52" s="12" t="s">
        <v>137</v>
      </c>
      <c r="G52" s="10">
        <v>24261600</v>
      </c>
      <c r="H52" s="13">
        <v>3216500</v>
      </c>
      <c r="I52" s="10">
        <v>0</v>
      </c>
      <c r="J52" s="10">
        <f t="shared" si="3"/>
        <v>27478100</v>
      </c>
      <c r="K52" s="10">
        <v>0</v>
      </c>
      <c r="L52" s="14">
        <v>1838000</v>
      </c>
      <c r="M52" s="10">
        <v>60654000</v>
      </c>
      <c r="N52" s="15">
        <v>0</v>
      </c>
      <c r="O52" s="10">
        <f t="shared" si="4"/>
        <v>62492000</v>
      </c>
      <c r="P52" s="10">
        <f t="shared" si="5"/>
        <v>89970100</v>
      </c>
      <c r="Q52" s="9"/>
    </row>
    <row r="53" spans="1:17" s="38" customFormat="1" ht="38.1" customHeight="1">
      <c r="A53" s="45">
        <v>14</v>
      </c>
      <c r="B53" s="90" t="s">
        <v>245</v>
      </c>
      <c r="C53" s="26" t="s">
        <v>233</v>
      </c>
      <c r="D53" s="26"/>
      <c r="E53" s="47">
        <v>235</v>
      </c>
      <c r="F53" s="45"/>
      <c r="G53" s="7">
        <v>12408000</v>
      </c>
      <c r="H53" s="61">
        <v>1645000</v>
      </c>
      <c r="I53" s="7">
        <v>0</v>
      </c>
      <c r="J53" s="7">
        <f t="shared" si="3"/>
        <v>14053000</v>
      </c>
      <c r="K53" s="7">
        <v>1350000</v>
      </c>
      <c r="L53" s="62">
        <v>940000</v>
      </c>
      <c r="M53" s="7">
        <v>31020000</v>
      </c>
      <c r="N53" s="7">
        <v>0</v>
      </c>
      <c r="O53" s="7">
        <f t="shared" si="4"/>
        <v>33310000</v>
      </c>
      <c r="P53" s="7">
        <f t="shared" si="5"/>
        <v>47363000</v>
      </c>
      <c r="Q53" s="26"/>
    </row>
    <row r="54" spans="1:17" s="35" customFormat="1" ht="38.1" customHeight="1">
      <c r="A54" s="12" t="s">
        <v>28</v>
      </c>
      <c r="B54" s="91" t="s">
        <v>245</v>
      </c>
      <c r="C54" s="9" t="s">
        <v>233</v>
      </c>
      <c r="D54" s="9"/>
      <c r="E54" s="11">
        <v>235</v>
      </c>
      <c r="F54" s="12" t="s">
        <v>137</v>
      </c>
      <c r="G54" s="10">
        <v>12408000</v>
      </c>
      <c r="H54" s="13">
        <v>1645000</v>
      </c>
      <c r="I54" s="10">
        <v>0</v>
      </c>
      <c r="J54" s="10">
        <f t="shared" si="3"/>
        <v>14053000</v>
      </c>
      <c r="K54" s="10">
        <v>1350000</v>
      </c>
      <c r="L54" s="14">
        <v>940000</v>
      </c>
      <c r="M54" s="10">
        <v>31020000</v>
      </c>
      <c r="N54" s="15">
        <v>0</v>
      </c>
      <c r="O54" s="10">
        <f t="shared" si="4"/>
        <v>33310000</v>
      </c>
      <c r="P54" s="10">
        <f t="shared" si="5"/>
        <v>47363000</v>
      </c>
      <c r="Q54" s="9"/>
    </row>
    <row r="55" spans="1:17" s="38" customFormat="1" ht="38.1" customHeight="1">
      <c r="A55" s="45">
        <v>15</v>
      </c>
      <c r="B55" s="90" t="s">
        <v>246</v>
      </c>
      <c r="C55" s="26" t="s">
        <v>233</v>
      </c>
      <c r="D55" s="26"/>
      <c r="E55" s="47">
        <v>716.6</v>
      </c>
      <c r="F55" s="45"/>
      <c r="G55" s="7">
        <v>37836480</v>
      </c>
      <c r="H55" s="61">
        <v>5016200</v>
      </c>
      <c r="I55" s="7">
        <v>0</v>
      </c>
      <c r="J55" s="7">
        <f t="shared" si="3"/>
        <v>42852680</v>
      </c>
      <c r="K55" s="7">
        <v>4050000</v>
      </c>
      <c r="L55" s="62">
        <v>2866400</v>
      </c>
      <c r="M55" s="7">
        <v>94591200</v>
      </c>
      <c r="N55" s="7">
        <v>0</v>
      </c>
      <c r="O55" s="7">
        <f t="shared" si="4"/>
        <v>101507600</v>
      </c>
      <c r="P55" s="7">
        <f t="shared" si="5"/>
        <v>144360280</v>
      </c>
      <c r="Q55" s="26"/>
    </row>
    <row r="56" spans="1:17" s="35" customFormat="1" ht="38.1" customHeight="1">
      <c r="A56" s="12" t="s">
        <v>28</v>
      </c>
      <c r="B56" s="91" t="s">
        <v>246</v>
      </c>
      <c r="C56" s="9" t="s">
        <v>233</v>
      </c>
      <c r="D56" s="9"/>
      <c r="E56" s="11">
        <v>422.8</v>
      </c>
      <c r="F56" s="12" t="s">
        <v>137</v>
      </c>
      <c r="G56" s="10">
        <v>22323840</v>
      </c>
      <c r="H56" s="13">
        <v>2959600</v>
      </c>
      <c r="I56" s="10">
        <v>0</v>
      </c>
      <c r="J56" s="10">
        <f t="shared" si="3"/>
        <v>25283440</v>
      </c>
      <c r="K56" s="10">
        <v>4050000</v>
      </c>
      <c r="L56" s="14">
        <v>1691200</v>
      </c>
      <c r="M56" s="10">
        <v>55809600</v>
      </c>
      <c r="N56" s="15">
        <v>0</v>
      </c>
      <c r="O56" s="10">
        <f t="shared" si="4"/>
        <v>61550800</v>
      </c>
      <c r="P56" s="10">
        <f t="shared" si="5"/>
        <v>86834240</v>
      </c>
      <c r="Q56" s="9"/>
    </row>
    <row r="57" spans="1:17" s="38" customFormat="1" ht="38.1" customHeight="1">
      <c r="A57" s="12" t="s">
        <v>28</v>
      </c>
      <c r="B57" s="91" t="s">
        <v>246</v>
      </c>
      <c r="C57" s="9" t="s">
        <v>233</v>
      </c>
      <c r="D57" s="9"/>
      <c r="E57" s="16">
        <v>293.8</v>
      </c>
      <c r="F57" s="12" t="s">
        <v>137</v>
      </c>
      <c r="G57" s="10">
        <v>15512640</v>
      </c>
      <c r="H57" s="13">
        <v>2056600</v>
      </c>
      <c r="I57" s="10">
        <v>0</v>
      </c>
      <c r="J57" s="10">
        <f t="shared" si="3"/>
        <v>17569240</v>
      </c>
      <c r="K57" s="10">
        <v>0</v>
      </c>
      <c r="L57" s="14">
        <v>1175200</v>
      </c>
      <c r="M57" s="10">
        <v>38781600</v>
      </c>
      <c r="N57" s="15">
        <v>0</v>
      </c>
      <c r="O57" s="10">
        <f t="shared" si="4"/>
        <v>39956800</v>
      </c>
      <c r="P57" s="10">
        <f t="shared" si="5"/>
        <v>57526040</v>
      </c>
      <c r="Q57" s="9"/>
    </row>
    <row r="58" spans="1:17" s="38" customFormat="1" ht="38.1" customHeight="1">
      <c r="A58" s="45">
        <v>16</v>
      </c>
      <c r="B58" s="90" t="s">
        <v>247</v>
      </c>
      <c r="C58" s="26" t="s">
        <v>233</v>
      </c>
      <c r="D58" s="26"/>
      <c r="E58" s="47">
        <v>261.8</v>
      </c>
      <c r="F58" s="45"/>
      <c r="G58" s="7">
        <v>13823040</v>
      </c>
      <c r="H58" s="61">
        <v>1832600</v>
      </c>
      <c r="I58" s="7">
        <v>0</v>
      </c>
      <c r="J58" s="7">
        <f t="shared" si="3"/>
        <v>15655640</v>
      </c>
      <c r="K58" s="7">
        <v>1350000</v>
      </c>
      <c r="L58" s="62">
        <v>1047200</v>
      </c>
      <c r="M58" s="7">
        <v>34557600</v>
      </c>
      <c r="N58" s="7">
        <v>0</v>
      </c>
      <c r="O58" s="7">
        <f t="shared" si="4"/>
        <v>36954800</v>
      </c>
      <c r="P58" s="7">
        <f t="shared" si="5"/>
        <v>52610440</v>
      </c>
      <c r="Q58" s="26"/>
    </row>
    <row r="59" spans="1:17" s="38" customFormat="1" ht="38.1" customHeight="1">
      <c r="A59" s="12" t="s">
        <v>28</v>
      </c>
      <c r="B59" s="91" t="s">
        <v>247</v>
      </c>
      <c r="C59" s="9" t="s">
        <v>233</v>
      </c>
      <c r="D59" s="9"/>
      <c r="E59" s="16">
        <v>261.8</v>
      </c>
      <c r="F59" s="12" t="s">
        <v>137</v>
      </c>
      <c r="G59" s="10">
        <v>13823040</v>
      </c>
      <c r="H59" s="13">
        <v>1832600</v>
      </c>
      <c r="I59" s="10">
        <v>0</v>
      </c>
      <c r="J59" s="10">
        <f t="shared" si="3"/>
        <v>15655640</v>
      </c>
      <c r="K59" s="10">
        <v>1350000</v>
      </c>
      <c r="L59" s="14">
        <v>1047200</v>
      </c>
      <c r="M59" s="10">
        <v>34557600</v>
      </c>
      <c r="N59" s="15">
        <v>0</v>
      </c>
      <c r="O59" s="10">
        <f t="shared" si="4"/>
        <v>36954800</v>
      </c>
      <c r="P59" s="10">
        <f t="shared" si="5"/>
        <v>52610440</v>
      </c>
      <c r="Q59" s="9"/>
    </row>
    <row r="60" spans="1:17" s="38" customFormat="1" ht="38.1" customHeight="1">
      <c r="A60" s="45">
        <v>17</v>
      </c>
      <c r="B60" s="90" t="s">
        <v>248</v>
      </c>
      <c r="C60" s="26" t="s">
        <v>233</v>
      </c>
      <c r="D60" s="26"/>
      <c r="E60" s="47">
        <v>251.3</v>
      </c>
      <c r="F60" s="45"/>
      <c r="G60" s="7">
        <v>13268640</v>
      </c>
      <c r="H60" s="61">
        <v>1759100</v>
      </c>
      <c r="I60" s="7">
        <v>0</v>
      </c>
      <c r="J60" s="7">
        <f t="shared" si="3"/>
        <v>15027740</v>
      </c>
      <c r="K60" s="7">
        <v>1350000</v>
      </c>
      <c r="L60" s="62">
        <v>1005200</v>
      </c>
      <c r="M60" s="7">
        <v>33171600</v>
      </c>
      <c r="N60" s="7">
        <v>0</v>
      </c>
      <c r="O60" s="7">
        <f t="shared" si="4"/>
        <v>35526800</v>
      </c>
      <c r="P60" s="7">
        <f t="shared" si="5"/>
        <v>50554540</v>
      </c>
      <c r="Q60" s="26"/>
    </row>
    <row r="61" spans="1:17" s="35" customFormat="1" ht="38.1" customHeight="1">
      <c r="A61" s="12" t="s">
        <v>28</v>
      </c>
      <c r="B61" s="91" t="s">
        <v>248</v>
      </c>
      <c r="C61" s="9" t="s">
        <v>233</v>
      </c>
      <c r="D61" s="9"/>
      <c r="E61" s="11">
        <v>251.3</v>
      </c>
      <c r="F61" s="12" t="s">
        <v>139</v>
      </c>
      <c r="G61" s="10">
        <v>13268640</v>
      </c>
      <c r="H61" s="13">
        <v>1759100</v>
      </c>
      <c r="I61" s="10">
        <v>0</v>
      </c>
      <c r="J61" s="10">
        <f t="shared" si="3"/>
        <v>15027740</v>
      </c>
      <c r="K61" s="10">
        <v>1350000</v>
      </c>
      <c r="L61" s="14">
        <v>1005200</v>
      </c>
      <c r="M61" s="10">
        <v>33171600</v>
      </c>
      <c r="N61" s="15">
        <v>0</v>
      </c>
      <c r="O61" s="10">
        <f t="shared" si="4"/>
        <v>35526800</v>
      </c>
      <c r="P61" s="10">
        <f t="shared" si="5"/>
        <v>50554540</v>
      </c>
      <c r="Q61" s="9"/>
    </row>
    <row r="62" spans="1:17" s="38" customFormat="1" ht="38.1" customHeight="1">
      <c r="A62" s="45">
        <v>18</v>
      </c>
      <c r="B62" s="90" t="s">
        <v>249</v>
      </c>
      <c r="C62" s="26" t="s">
        <v>233</v>
      </c>
      <c r="D62" s="26"/>
      <c r="E62" s="31">
        <v>1319.8</v>
      </c>
      <c r="F62" s="45"/>
      <c r="G62" s="7">
        <v>69685440</v>
      </c>
      <c r="H62" s="61">
        <v>9238600</v>
      </c>
      <c r="I62" s="7">
        <v>0</v>
      </c>
      <c r="J62" s="7">
        <f t="shared" si="3"/>
        <v>78924040</v>
      </c>
      <c r="K62" s="7">
        <v>13500000</v>
      </c>
      <c r="L62" s="62">
        <v>5279200</v>
      </c>
      <c r="M62" s="7">
        <v>174213600</v>
      </c>
      <c r="N62" s="7">
        <v>0</v>
      </c>
      <c r="O62" s="7">
        <f t="shared" si="4"/>
        <v>192992800</v>
      </c>
      <c r="P62" s="7">
        <f t="shared" si="5"/>
        <v>271916840</v>
      </c>
      <c r="Q62" s="26"/>
    </row>
    <row r="63" spans="1:17" s="35" customFormat="1" ht="38.1" customHeight="1">
      <c r="A63" s="12" t="s">
        <v>28</v>
      </c>
      <c r="B63" s="91" t="s">
        <v>249</v>
      </c>
      <c r="C63" s="9" t="s">
        <v>233</v>
      </c>
      <c r="D63" s="9"/>
      <c r="E63" s="11">
        <v>674.1</v>
      </c>
      <c r="F63" s="12" t="s">
        <v>137</v>
      </c>
      <c r="G63" s="10">
        <v>35592480</v>
      </c>
      <c r="H63" s="13">
        <v>4718700</v>
      </c>
      <c r="I63" s="10">
        <v>0</v>
      </c>
      <c r="J63" s="10">
        <f t="shared" si="3"/>
        <v>40311180</v>
      </c>
      <c r="K63" s="10">
        <v>13500000</v>
      </c>
      <c r="L63" s="14">
        <v>2696400</v>
      </c>
      <c r="M63" s="10">
        <v>88981200</v>
      </c>
      <c r="N63" s="15">
        <v>0</v>
      </c>
      <c r="O63" s="10">
        <f t="shared" si="4"/>
        <v>105177600</v>
      </c>
      <c r="P63" s="10">
        <f t="shared" si="5"/>
        <v>145488780</v>
      </c>
      <c r="Q63" s="9"/>
    </row>
    <row r="64" spans="1:17" s="38" customFormat="1" ht="38.1" customHeight="1">
      <c r="A64" s="12" t="s">
        <v>28</v>
      </c>
      <c r="B64" s="91" t="s">
        <v>249</v>
      </c>
      <c r="C64" s="9" t="s">
        <v>233</v>
      </c>
      <c r="D64" s="9"/>
      <c r="E64" s="16">
        <v>547.5</v>
      </c>
      <c r="F64" s="12" t="s">
        <v>137</v>
      </c>
      <c r="G64" s="10">
        <v>28908000</v>
      </c>
      <c r="H64" s="13">
        <v>3832500</v>
      </c>
      <c r="I64" s="10">
        <v>0</v>
      </c>
      <c r="J64" s="10">
        <f t="shared" si="3"/>
        <v>32740500</v>
      </c>
      <c r="K64" s="10">
        <v>0</v>
      </c>
      <c r="L64" s="14">
        <v>2190000</v>
      </c>
      <c r="M64" s="10">
        <v>72270000</v>
      </c>
      <c r="N64" s="15">
        <v>0</v>
      </c>
      <c r="O64" s="10">
        <f t="shared" si="4"/>
        <v>74460000</v>
      </c>
      <c r="P64" s="10">
        <f t="shared" si="5"/>
        <v>107200500</v>
      </c>
      <c r="Q64" s="9"/>
    </row>
    <row r="65" spans="1:17" s="35" customFormat="1" ht="38.1" customHeight="1">
      <c r="A65" s="12" t="s">
        <v>28</v>
      </c>
      <c r="B65" s="91" t="s">
        <v>249</v>
      </c>
      <c r="C65" s="9" t="s">
        <v>233</v>
      </c>
      <c r="D65" s="9"/>
      <c r="E65" s="11">
        <v>98.2</v>
      </c>
      <c r="F65" s="12" t="s">
        <v>137</v>
      </c>
      <c r="G65" s="10">
        <v>5184960</v>
      </c>
      <c r="H65" s="13">
        <v>687400</v>
      </c>
      <c r="I65" s="10">
        <v>0</v>
      </c>
      <c r="J65" s="10">
        <f t="shared" si="3"/>
        <v>5872360</v>
      </c>
      <c r="K65" s="10">
        <v>0</v>
      </c>
      <c r="L65" s="14">
        <v>392800</v>
      </c>
      <c r="M65" s="10">
        <v>12962400</v>
      </c>
      <c r="N65" s="15">
        <v>0</v>
      </c>
      <c r="O65" s="10">
        <f t="shared" si="4"/>
        <v>13355200</v>
      </c>
      <c r="P65" s="10">
        <f t="shared" si="5"/>
        <v>19227560</v>
      </c>
      <c r="Q65" s="9"/>
    </row>
    <row r="66" spans="1:17" s="38" customFormat="1" ht="38.1" customHeight="1">
      <c r="A66" s="45">
        <v>19</v>
      </c>
      <c r="B66" s="90" t="s">
        <v>250</v>
      </c>
      <c r="C66" s="26" t="s">
        <v>233</v>
      </c>
      <c r="D66" s="26"/>
      <c r="E66" s="47">
        <v>1050.8</v>
      </c>
      <c r="F66" s="45"/>
      <c r="G66" s="7">
        <v>55482240</v>
      </c>
      <c r="H66" s="61">
        <v>7355600</v>
      </c>
      <c r="I66" s="7">
        <v>0</v>
      </c>
      <c r="J66" s="7">
        <f t="shared" si="3"/>
        <v>62837840</v>
      </c>
      <c r="K66" s="7">
        <v>10800000</v>
      </c>
      <c r="L66" s="62">
        <v>4203200</v>
      </c>
      <c r="M66" s="7">
        <v>138705600</v>
      </c>
      <c r="N66" s="7">
        <v>3000000</v>
      </c>
      <c r="O66" s="7">
        <f t="shared" si="4"/>
        <v>156708800</v>
      </c>
      <c r="P66" s="7">
        <f t="shared" si="5"/>
        <v>219546640</v>
      </c>
      <c r="Q66" s="26"/>
    </row>
    <row r="67" spans="1:17" s="35" customFormat="1" ht="38.1" customHeight="1">
      <c r="A67" s="12" t="s">
        <v>28</v>
      </c>
      <c r="B67" s="91" t="s">
        <v>250</v>
      </c>
      <c r="C67" s="9" t="s">
        <v>233</v>
      </c>
      <c r="D67" s="9"/>
      <c r="E67" s="11">
        <v>113.6</v>
      </c>
      <c r="F67" s="12" t="s">
        <v>137</v>
      </c>
      <c r="G67" s="10">
        <v>5998080</v>
      </c>
      <c r="H67" s="13">
        <v>795200</v>
      </c>
      <c r="I67" s="10">
        <v>0</v>
      </c>
      <c r="J67" s="10">
        <f t="shared" si="3"/>
        <v>6793280</v>
      </c>
      <c r="K67" s="10">
        <v>10800000</v>
      </c>
      <c r="L67" s="14">
        <v>454400</v>
      </c>
      <c r="M67" s="10">
        <v>14995200</v>
      </c>
      <c r="N67" s="10">
        <v>3000000</v>
      </c>
      <c r="O67" s="10">
        <f t="shared" si="4"/>
        <v>29249600</v>
      </c>
      <c r="P67" s="10">
        <f t="shared" si="5"/>
        <v>36042880</v>
      </c>
      <c r="Q67" s="9"/>
    </row>
    <row r="68" spans="1:17" s="35" customFormat="1" ht="38.1" customHeight="1">
      <c r="A68" s="12" t="s">
        <v>28</v>
      </c>
      <c r="B68" s="91" t="s">
        <v>250</v>
      </c>
      <c r="C68" s="9" t="s">
        <v>233</v>
      </c>
      <c r="D68" s="9"/>
      <c r="E68" s="11">
        <v>315.39999999999998</v>
      </c>
      <c r="F68" s="12" t="s">
        <v>139</v>
      </c>
      <c r="G68" s="10">
        <v>16653120</v>
      </c>
      <c r="H68" s="13">
        <v>2207800</v>
      </c>
      <c r="I68" s="10">
        <v>0</v>
      </c>
      <c r="J68" s="10">
        <f t="shared" si="3"/>
        <v>18860920</v>
      </c>
      <c r="K68" s="10">
        <v>0</v>
      </c>
      <c r="L68" s="14">
        <v>1261600</v>
      </c>
      <c r="M68" s="10">
        <v>41632800</v>
      </c>
      <c r="N68" s="15">
        <v>0</v>
      </c>
      <c r="O68" s="10">
        <f t="shared" si="4"/>
        <v>42894400</v>
      </c>
      <c r="P68" s="10">
        <f t="shared" si="5"/>
        <v>61755320</v>
      </c>
      <c r="Q68" s="9"/>
    </row>
    <row r="69" spans="1:17" s="38" customFormat="1" ht="38.1" customHeight="1">
      <c r="A69" s="12" t="s">
        <v>28</v>
      </c>
      <c r="B69" s="91" t="s">
        <v>250</v>
      </c>
      <c r="C69" s="9" t="s">
        <v>233</v>
      </c>
      <c r="D69" s="9"/>
      <c r="E69" s="16">
        <v>307.89999999999998</v>
      </c>
      <c r="F69" s="12" t="s">
        <v>137</v>
      </c>
      <c r="G69" s="10">
        <v>16257120</v>
      </c>
      <c r="H69" s="13">
        <v>2155300</v>
      </c>
      <c r="I69" s="10">
        <v>0</v>
      </c>
      <c r="J69" s="10">
        <f t="shared" si="3"/>
        <v>18412420</v>
      </c>
      <c r="K69" s="10">
        <v>0</v>
      </c>
      <c r="L69" s="14">
        <v>1231600</v>
      </c>
      <c r="M69" s="10">
        <v>40642800</v>
      </c>
      <c r="N69" s="15">
        <v>0</v>
      </c>
      <c r="O69" s="10">
        <f t="shared" si="4"/>
        <v>41874400</v>
      </c>
      <c r="P69" s="10">
        <f t="shared" si="5"/>
        <v>60286820</v>
      </c>
      <c r="Q69" s="9"/>
    </row>
    <row r="70" spans="1:17" s="35" customFormat="1" ht="38.1" customHeight="1">
      <c r="A70" s="12" t="s">
        <v>28</v>
      </c>
      <c r="B70" s="91" t="s">
        <v>250</v>
      </c>
      <c r="C70" s="9" t="s">
        <v>233</v>
      </c>
      <c r="D70" s="9"/>
      <c r="E70" s="11">
        <v>313.89999999999998</v>
      </c>
      <c r="F70" s="12" t="s">
        <v>137</v>
      </c>
      <c r="G70" s="10">
        <v>16573920</v>
      </c>
      <c r="H70" s="13">
        <v>2197300</v>
      </c>
      <c r="I70" s="10">
        <v>0</v>
      </c>
      <c r="J70" s="10">
        <f t="shared" si="3"/>
        <v>18771220</v>
      </c>
      <c r="K70" s="10">
        <v>0</v>
      </c>
      <c r="L70" s="14">
        <v>1255600</v>
      </c>
      <c r="M70" s="10">
        <v>41434800</v>
      </c>
      <c r="N70" s="15">
        <v>0</v>
      </c>
      <c r="O70" s="10">
        <f t="shared" si="4"/>
        <v>42690400</v>
      </c>
      <c r="P70" s="10">
        <f t="shared" si="5"/>
        <v>61461620</v>
      </c>
      <c r="Q70" s="9"/>
    </row>
    <row r="71" spans="1:17" s="38" customFormat="1" ht="38.1" customHeight="1">
      <c r="A71" s="45">
        <v>20</v>
      </c>
      <c r="B71" s="90" t="s">
        <v>251</v>
      </c>
      <c r="C71" s="26" t="s">
        <v>233</v>
      </c>
      <c r="D71" s="26"/>
      <c r="E71" s="47">
        <v>679.4</v>
      </c>
      <c r="F71" s="45"/>
      <c r="G71" s="7">
        <v>35872320</v>
      </c>
      <c r="H71" s="61">
        <v>4755800</v>
      </c>
      <c r="I71" s="7">
        <v>0</v>
      </c>
      <c r="J71" s="7">
        <f t="shared" si="3"/>
        <v>40628120</v>
      </c>
      <c r="K71" s="7">
        <v>12150000</v>
      </c>
      <c r="L71" s="62">
        <v>2717600</v>
      </c>
      <c r="M71" s="7">
        <v>89680800</v>
      </c>
      <c r="N71" s="7">
        <v>0</v>
      </c>
      <c r="O71" s="7">
        <f t="shared" si="4"/>
        <v>104548400</v>
      </c>
      <c r="P71" s="7">
        <f t="shared" si="5"/>
        <v>145176520</v>
      </c>
      <c r="Q71" s="26"/>
    </row>
    <row r="72" spans="1:17" s="35" customFormat="1" ht="38.1" customHeight="1">
      <c r="A72" s="12" t="s">
        <v>28</v>
      </c>
      <c r="B72" s="91" t="s">
        <v>251</v>
      </c>
      <c r="C72" s="9" t="s">
        <v>233</v>
      </c>
      <c r="D72" s="9"/>
      <c r="E72" s="11">
        <v>98.9</v>
      </c>
      <c r="F72" s="12" t="s">
        <v>137</v>
      </c>
      <c r="G72" s="10">
        <v>5221920</v>
      </c>
      <c r="H72" s="13">
        <v>692300</v>
      </c>
      <c r="I72" s="10">
        <v>0</v>
      </c>
      <c r="J72" s="10">
        <f t="shared" si="3"/>
        <v>5914220</v>
      </c>
      <c r="K72" s="10">
        <v>12150000</v>
      </c>
      <c r="L72" s="14">
        <v>395600</v>
      </c>
      <c r="M72" s="10">
        <v>13054800</v>
      </c>
      <c r="N72" s="15">
        <v>0</v>
      </c>
      <c r="O72" s="10">
        <f t="shared" si="4"/>
        <v>25600400</v>
      </c>
      <c r="P72" s="10">
        <f t="shared" si="5"/>
        <v>31514620</v>
      </c>
      <c r="Q72" s="9"/>
    </row>
    <row r="73" spans="1:17" s="38" customFormat="1" ht="38.1" customHeight="1">
      <c r="A73" s="12" t="s">
        <v>28</v>
      </c>
      <c r="B73" s="91" t="s">
        <v>251</v>
      </c>
      <c r="C73" s="9" t="s">
        <v>233</v>
      </c>
      <c r="D73" s="9"/>
      <c r="E73" s="16">
        <v>378.4</v>
      </c>
      <c r="F73" s="12" t="s">
        <v>139</v>
      </c>
      <c r="G73" s="10">
        <v>19979520</v>
      </c>
      <c r="H73" s="13">
        <v>2648800</v>
      </c>
      <c r="I73" s="10">
        <v>0</v>
      </c>
      <c r="J73" s="10">
        <f t="shared" si="3"/>
        <v>22628320</v>
      </c>
      <c r="K73" s="10">
        <v>0</v>
      </c>
      <c r="L73" s="14">
        <v>1513600</v>
      </c>
      <c r="M73" s="10">
        <v>49948800</v>
      </c>
      <c r="N73" s="15">
        <v>0</v>
      </c>
      <c r="O73" s="10">
        <f t="shared" si="4"/>
        <v>51462400</v>
      </c>
      <c r="P73" s="10">
        <f t="shared" si="5"/>
        <v>74090720</v>
      </c>
      <c r="Q73" s="9"/>
    </row>
    <row r="74" spans="1:17" s="35" customFormat="1" ht="38.1" customHeight="1">
      <c r="A74" s="12" t="s">
        <v>28</v>
      </c>
      <c r="B74" s="91" t="s">
        <v>251</v>
      </c>
      <c r="C74" s="9" t="s">
        <v>233</v>
      </c>
      <c r="D74" s="9"/>
      <c r="E74" s="11">
        <v>202.1</v>
      </c>
      <c r="F74" s="12" t="s">
        <v>139</v>
      </c>
      <c r="G74" s="10">
        <v>10670880</v>
      </c>
      <c r="H74" s="13">
        <v>1414700</v>
      </c>
      <c r="I74" s="10">
        <v>0</v>
      </c>
      <c r="J74" s="10">
        <f t="shared" si="3"/>
        <v>12085580</v>
      </c>
      <c r="K74" s="10">
        <v>0</v>
      </c>
      <c r="L74" s="14">
        <v>808400</v>
      </c>
      <c r="M74" s="10">
        <v>26677200</v>
      </c>
      <c r="N74" s="15">
        <v>0</v>
      </c>
      <c r="O74" s="10">
        <f t="shared" si="4"/>
        <v>27485600</v>
      </c>
      <c r="P74" s="10">
        <f t="shared" si="5"/>
        <v>39571180</v>
      </c>
      <c r="Q74" s="9"/>
    </row>
    <row r="75" spans="1:17" s="38" customFormat="1" ht="38.1" customHeight="1">
      <c r="A75" s="45">
        <v>21</v>
      </c>
      <c r="B75" s="90" t="s">
        <v>252</v>
      </c>
      <c r="C75" s="26" t="s">
        <v>233</v>
      </c>
      <c r="D75" s="26"/>
      <c r="E75" s="47">
        <v>782.2</v>
      </c>
      <c r="F75" s="45"/>
      <c r="G75" s="7">
        <v>41300160</v>
      </c>
      <c r="H75" s="61">
        <v>5475400</v>
      </c>
      <c r="I75" s="7">
        <v>0</v>
      </c>
      <c r="J75" s="7">
        <f t="shared" si="3"/>
        <v>46775560</v>
      </c>
      <c r="K75" s="7">
        <v>1350000</v>
      </c>
      <c r="L75" s="62">
        <v>3128800</v>
      </c>
      <c r="M75" s="7">
        <v>103250400</v>
      </c>
      <c r="N75" s="7">
        <v>0</v>
      </c>
      <c r="O75" s="7">
        <f t="shared" ref="O75:O79" si="6">K75+L75+M75+N75</f>
        <v>107729200</v>
      </c>
      <c r="P75" s="7">
        <f t="shared" ref="P75:P79" si="7">O75+J75</f>
        <v>154504760</v>
      </c>
      <c r="Q75" s="26"/>
    </row>
    <row r="76" spans="1:17" s="35" customFormat="1" ht="38.1" customHeight="1">
      <c r="A76" s="12" t="s">
        <v>28</v>
      </c>
      <c r="B76" s="91" t="s">
        <v>252</v>
      </c>
      <c r="C76" s="9" t="s">
        <v>233</v>
      </c>
      <c r="D76" s="9"/>
      <c r="E76" s="11">
        <v>782.2</v>
      </c>
      <c r="F76" s="12" t="s">
        <v>137</v>
      </c>
      <c r="G76" s="10">
        <v>41300160</v>
      </c>
      <c r="H76" s="13">
        <v>5475400</v>
      </c>
      <c r="I76" s="10">
        <v>0</v>
      </c>
      <c r="J76" s="10">
        <f t="shared" si="3"/>
        <v>46775560</v>
      </c>
      <c r="K76" s="10">
        <v>1350000</v>
      </c>
      <c r="L76" s="14">
        <v>3128800</v>
      </c>
      <c r="M76" s="10">
        <v>103250400</v>
      </c>
      <c r="N76" s="15">
        <v>0</v>
      </c>
      <c r="O76" s="10">
        <f t="shared" si="6"/>
        <v>107729200</v>
      </c>
      <c r="P76" s="10">
        <f t="shared" si="7"/>
        <v>154504760</v>
      </c>
      <c r="Q76" s="9"/>
    </row>
    <row r="77" spans="1:17" s="38" customFormat="1" ht="38.1" customHeight="1">
      <c r="A77" s="45">
        <v>22</v>
      </c>
      <c r="B77" s="90" t="s">
        <v>253</v>
      </c>
      <c r="C77" s="26" t="s">
        <v>233</v>
      </c>
      <c r="D77" s="26"/>
      <c r="E77" s="47">
        <v>509.9</v>
      </c>
      <c r="F77" s="45"/>
      <c r="G77" s="7">
        <v>26922720</v>
      </c>
      <c r="H77" s="61">
        <v>3569300</v>
      </c>
      <c r="I77" s="7">
        <v>0</v>
      </c>
      <c r="J77" s="7">
        <f t="shared" si="3"/>
        <v>30492020</v>
      </c>
      <c r="K77" s="7">
        <v>2700000</v>
      </c>
      <c r="L77" s="62">
        <v>2039600</v>
      </c>
      <c r="M77" s="7">
        <v>67306800</v>
      </c>
      <c r="N77" s="7">
        <v>0</v>
      </c>
      <c r="O77" s="7">
        <f t="shared" si="6"/>
        <v>72046400</v>
      </c>
      <c r="P77" s="7">
        <f t="shared" si="7"/>
        <v>102538420</v>
      </c>
      <c r="Q77" s="26"/>
    </row>
    <row r="78" spans="1:17" s="38" customFormat="1" ht="38.1" customHeight="1">
      <c r="A78" s="12" t="s">
        <v>28</v>
      </c>
      <c r="B78" s="91" t="s">
        <v>253</v>
      </c>
      <c r="C78" s="9" t="s">
        <v>233</v>
      </c>
      <c r="D78" s="9"/>
      <c r="E78" s="16">
        <v>509.9</v>
      </c>
      <c r="F78" s="12" t="s">
        <v>139</v>
      </c>
      <c r="G78" s="10">
        <v>26922720</v>
      </c>
      <c r="H78" s="13">
        <v>3569300</v>
      </c>
      <c r="I78" s="10">
        <v>0</v>
      </c>
      <c r="J78" s="10">
        <f t="shared" si="3"/>
        <v>30492020</v>
      </c>
      <c r="K78" s="10">
        <v>2700000</v>
      </c>
      <c r="L78" s="14">
        <v>2039600</v>
      </c>
      <c r="M78" s="10">
        <v>67306800</v>
      </c>
      <c r="N78" s="15">
        <v>0</v>
      </c>
      <c r="O78" s="10">
        <f t="shared" si="6"/>
        <v>72046400</v>
      </c>
      <c r="P78" s="10">
        <f t="shared" si="7"/>
        <v>102538420</v>
      </c>
      <c r="Q78" s="9"/>
    </row>
    <row r="79" spans="1:17" s="85" customFormat="1" ht="38.1" customHeight="1">
      <c r="A79" s="45"/>
      <c r="B79" s="90" t="s">
        <v>132</v>
      </c>
      <c r="C79" s="26" t="s">
        <v>233</v>
      </c>
      <c r="D79" s="26"/>
      <c r="E79" s="47">
        <v>12910.8</v>
      </c>
      <c r="F79" s="45"/>
      <c r="G79" s="7">
        <v>681690240</v>
      </c>
      <c r="H79" s="61">
        <v>94214100</v>
      </c>
      <c r="I79" s="7">
        <v>0</v>
      </c>
      <c r="J79" s="7">
        <f t="shared" si="3"/>
        <v>775904340</v>
      </c>
      <c r="K79" s="7">
        <v>106650000</v>
      </c>
      <c r="L79" s="62">
        <v>51643200</v>
      </c>
      <c r="M79" s="7">
        <v>1704225600</v>
      </c>
      <c r="N79" s="7">
        <v>6000000</v>
      </c>
      <c r="O79" s="7">
        <f t="shared" si="6"/>
        <v>1868518800</v>
      </c>
      <c r="P79" s="7">
        <f t="shared" si="7"/>
        <v>2644423140</v>
      </c>
      <c r="Q79" s="26"/>
    </row>
    <row r="80" spans="1:17" s="35" customFormat="1" ht="21.95" customHeight="1">
      <c r="A80" s="268" t="s">
        <v>254</v>
      </c>
      <c r="B80" s="269"/>
      <c r="C80" s="268"/>
      <c r="D80" s="268"/>
      <c r="E80" s="268"/>
      <c r="F80" s="268"/>
      <c r="G80" s="268"/>
      <c r="H80" s="268"/>
      <c r="I80" s="268"/>
      <c r="J80" s="268"/>
      <c r="K80" s="268"/>
      <c r="L80" s="268"/>
      <c r="M80" s="268"/>
      <c r="N80" s="268"/>
      <c r="O80" s="268"/>
      <c r="P80" s="268"/>
      <c r="Q80" s="268"/>
    </row>
    <row r="81" spans="1:17" s="35" customFormat="1">
      <c r="A81" s="93"/>
      <c r="B81" s="94"/>
      <c r="C81" s="93"/>
      <c r="D81" s="93"/>
      <c r="E81" s="93"/>
      <c r="F81" s="93"/>
      <c r="G81" s="95"/>
      <c r="H81" s="93"/>
      <c r="I81" s="93"/>
      <c r="J81" s="96"/>
      <c r="K81" s="95"/>
      <c r="L81" s="95"/>
      <c r="M81" s="95"/>
      <c r="N81" s="274" t="s">
        <v>88</v>
      </c>
      <c r="O81" s="274"/>
      <c r="P81" s="274"/>
      <c r="Q81" s="93"/>
    </row>
    <row r="82" spans="1:17" s="35" customFormat="1">
      <c r="A82" s="93"/>
      <c r="B82" s="94"/>
      <c r="C82" s="93"/>
      <c r="D82" s="93"/>
      <c r="E82" s="93"/>
      <c r="F82" s="93"/>
      <c r="G82" s="95"/>
      <c r="H82" s="275" t="s">
        <v>89</v>
      </c>
      <c r="I82" s="275"/>
      <c r="J82" s="275"/>
      <c r="K82" s="275"/>
      <c r="L82" s="95"/>
      <c r="M82" s="95"/>
      <c r="N82" s="274" t="s">
        <v>90</v>
      </c>
      <c r="O82" s="274"/>
      <c r="P82" s="274"/>
      <c r="Q82" s="93"/>
    </row>
    <row r="83" spans="1:17" s="35" customFormat="1">
      <c r="B83" s="36"/>
      <c r="G83" s="37"/>
      <c r="J83" s="39"/>
      <c r="K83" s="37"/>
      <c r="L83" s="37"/>
      <c r="M83" s="37"/>
      <c r="N83" s="97"/>
      <c r="O83" s="97"/>
      <c r="P83" s="98"/>
    </row>
    <row r="84" spans="1:17" s="35" customFormat="1">
      <c r="B84" s="36"/>
      <c r="G84" s="37"/>
      <c r="J84" s="39"/>
      <c r="K84" s="37"/>
      <c r="L84" s="37"/>
      <c r="M84" s="37"/>
      <c r="N84" s="97"/>
      <c r="O84" s="97"/>
      <c r="P84" s="98"/>
    </row>
    <row r="85" spans="1:17" s="35" customFormat="1">
      <c r="B85" s="36"/>
      <c r="G85" s="37"/>
      <c r="J85" s="39"/>
      <c r="K85" s="37"/>
      <c r="L85" s="37"/>
      <c r="M85" s="37"/>
      <c r="N85" s="97"/>
      <c r="O85" s="97"/>
      <c r="P85" s="98"/>
    </row>
    <row r="86" spans="1:17" s="35" customFormat="1">
      <c r="B86" s="36"/>
      <c r="E86" s="255"/>
      <c r="F86" s="255"/>
      <c r="G86" s="256"/>
      <c r="H86" s="256"/>
      <c r="I86" s="255"/>
      <c r="J86" s="255"/>
      <c r="K86" s="256"/>
      <c r="L86" s="256"/>
      <c r="M86" s="256"/>
      <c r="N86" s="256" t="s">
        <v>91</v>
      </c>
      <c r="O86" s="256"/>
      <c r="P86" s="256"/>
    </row>
    <row r="87" spans="1:17" s="35" customFormat="1">
      <c r="B87" s="36"/>
      <c r="G87" s="37"/>
      <c r="J87" s="39"/>
      <c r="K87" s="37"/>
      <c r="L87" s="37"/>
      <c r="M87" s="37"/>
      <c r="N87" s="256" t="s">
        <v>92</v>
      </c>
      <c r="O87" s="256"/>
      <c r="P87" s="256"/>
    </row>
    <row r="88" spans="1:17" s="35" customFormat="1">
      <c r="B88" s="36"/>
      <c r="G88" s="37"/>
      <c r="J88" s="39"/>
      <c r="K88" s="37"/>
      <c r="L88" s="37"/>
      <c r="M88" s="37"/>
      <c r="N88" s="37"/>
      <c r="O88" s="37"/>
      <c r="P88" s="39"/>
    </row>
    <row r="89" spans="1:17" s="35" customFormat="1">
      <c r="B89" s="36"/>
      <c r="G89" s="37"/>
      <c r="J89" s="39"/>
      <c r="K89" s="37"/>
      <c r="L89" s="37"/>
      <c r="M89" s="37"/>
      <c r="N89" s="37"/>
      <c r="O89" s="37"/>
      <c r="P89" s="39"/>
    </row>
    <row r="90" spans="1:17" s="35" customFormat="1">
      <c r="B90" s="36"/>
      <c r="G90" s="37"/>
      <c r="J90" s="39"/>
      <c r="K90" s="37"/>
      <c r="L90" s="37"/>
      <c r="M90" s="37"/>
      <c r="N90" s="37"/>
      <c r="O90" s="37"/>
      <c r="P90" s="39"/>
    </row>
    <row r="91" spans="1:17" s="38" customFormat="1" ht="15">
      <c r="B91" s="40"/>
      <c r="E91" s="255"/>
      <c r="F91" s="255"/>
      <c r="G91" s="255"/>
      <c r="H91" s="255"/>
      <c r="I91" s="255"/>
      <c r="J91" s="255"/>
      <c r="K91" s="255"/>
      <c r="L91" s="256"/>
      <c r="M91" s="256"/>
      <c r="N91" s="97"/>
      <c r="O91" s="97"/>
      <c r="P91" s="98"/>
    </row>
    <row r="92" spans="1:17" s="35" customFormat="1">
      <c r="B92" s="36"/>
      <c r="G92" s="37"/>
      <c r="J92" s="39"/>
      <c r="K92" s="37"/>
      <c r="L92" s="37"/>
      <c r="M92" s="37"/>
      <c r="N92" s="37"/>
      <c r="O92" s="37"/>
      <c r="P92" s="39"/>
    </row>
    <row r="93" spans="1:17" s="35" customFormat="1">
      <c r="B93" s="36"/>
      <c r="G93" s="37"/>
      <c r="J93" s="39"/>
      <c r="K93" s="37"/>
      <c r="L93" s="37"/>
      <c r="M93" s="37"/>
      <c r="N93" s="37"/>
      <c r="O93" s="37"/>
      <c r="P93" s="39"/>
    </row>
    <row r="94" spans="1:17" s="35" customFormat="1">
      <c r="B94" s="36"/>
      <c r="G94" s="37"/>
      <c r="J94" s="39"/>
      <c r="K94" s="37"/>
      <c r="L94" s="37"/>
      <c r="M94" s="37"/>
      <c r="N94" s="37"/>
      <c r="O94" s="37"/>
      <c r="P94" s="39"/>
    </row>
    <row r="95" spans="1:17" s="35" customFormat="1">
      <c r="B95" s="36"/>
      <c r="G95" s="37"/>
      <c r="J95" s="39"/>
      <c r="K95" s="37"/>
      <c r="L95" s="37"/>
      <c r="M95" s="37"/>
      <c r="N95" s="37"/>
      <c r="O95" s="37"/>
      <c r="P95" s="39"/>
    </row>
    <row r="96" spans="1:17" s="38" customFormat="1" ht="15">
      <c r="B96" s="40"/>
      <c r="E96" s="255"/>
      <c r="F96" s="255"/>
      <c r="G96" s="255"/>
      <c r="H96" s="255"/>
      <c r="I96" s="255"/>
      <c r="J96" s="255"/>
      <c r="K96" s="255"/>
      <c r="L96" s="256"/>
      <c r="M96" s="256"/>
      <c r="N96" s="97"/>
      <c r="O96" s="97"/>
      <c r="P96" s="98"/>
    </row>
    <row r="97" spans="2:16" s="35" customFormat="1">
      <c r="B97" s="36"/>
      <c r="G97" s="37"/>
      <c r="J97" s="39"/>
      <c r="K97" s="37"/>
      <c r="L97" s="37"/>
      <c r="M97" s="37"/>
      <c r="N97" s="37"/>
      <c r="O97" s="37"/>
      <c r="P97" s="39"/>
    </row>
    <row r="98" spans="2:16" s="35" customFormat="1">
      <c r="B98" s="36"/>
      <c r="G98" s="37"/>
      <c r="J98" s="39"/>
      <c r="K98" s="37"/>
      <c r="L98" s="37"/>
      <c r="M98" s="37"/>
      <c r="N98" s="37"/>
      <c r="O98" s="37"/>
      <c r="P98" s="39"/>
    </row>
    <row r="99" spans="2:16" s="35" customFormat="1">
      <c r="B99" s="36"/>
      <c r="G99" s="37"/>
      <c r="J99" s="39"/>
      <c r="K99" s="37"/>
      <c r="L99" s="37"/>
      <c r="M99" s="37"/>
      <c r="N99" s="37"/>
      <c r="O99" s="37"/>
      <c r="P99" s="39"/>
    </row>
    <row r="100" spans="2:16" s="35" customFormat="1">
      <c r="B100" s="36"/>
      <c r="E100" s="255"/>
      <c r="F100" s="255"/>
      <c r="G100" s="255"/>
      <c r="J100" s="39"/>
      <c r="K100" s="37"/>
      <c r="L100" s="37"/>
      <c r="M100" s="37"/>
      <c r="N100" s="37"/>
      <c r="O100" s="37"/>
      <c r="P100" s="39"/>
    </row>
    <row r="101" spans="2:16" s="35" customFormat="1">
      <c r="B101" s="36"/>
      <c r="G101" s="37"/>
      <c r="J101" s="39"/>
      <c r="K101" s="37"/>
      <c r="L101" s="37"/>
      <c r="M101" s="37"/>
      <c r="N101" s="37"/>
      <c r="O101" s="37"/>
      <c r="P101" s="39"/>
    </row>
  </sheetData>
  <mergeCells count="37">
    <mergeCell ref="A1:D1"/>
    <mergeCell ref="H1:O1"/>
    <mergeCell ref="A2:D2"/>
    <mergeCell ref="H2:O2"/>
    <mergeCell ref="A3:B3"/>
    <mergeCell ref="A4:Q4"/>
    <mergeCell ref="A5:Q5"/>
    <mergeCell ref="A6:Q6"/>
    <mergeCell ref="G9:J9"/>
    <mergeCell ref="K9:O9"/>
    <mergeCell ref="A9:A10"/>
    <mergeCell ref="B9:B10"/>
    <mergeCell ref="C9:C10"/>
    <mergeCell ref="D9:D10"/>
    <mergeCell ref="E9:E10"/>
    <mergeCell ref="F9:F10"/>
    <mergeCell ref="P9:P10"/>
    <mergeCell ref="Q9:Q10"/>
    <mergeCell ref="A80:Q80"/>
    <mergeCell ref="N81:P81"/>
    <mergeCell ref="H82:K82"/>
    <mergeCell ref="N82:P82"/>
    <mergeCell ref="E86:F86"/>
    <mergeCell ref="G86:H86"/>
    <mergeCell ref="I86:J86"/>
    <mergeCell ref="K86:M86"/>
    <mergeCell ref="N86:P86"/>
    <mergeCell ref="N87:P87"/>
    <mergeCell ref="E91:G91"/>
    <mergeCell ref="H91:I91"/>
    <mergeCell ref="J91:K91"/>
    <mergeCell ref="L91:M91"/>
    <mergeCell ref="E96:G96"/>
    <mergeCell ref="H96:I96"/>
    <mergeCell ref="J96:K96"/>
    <mergeCell ref="L96:M96"/>
    <mergeCell ref="E100:G100"/>
  </mergeCells>
  <pageMargins left="0.25" right="0.25" top="0.75" bottom="0.75" header="0.29861111111111099" footer="0.29861111111111099"/>
  <pageSetup scale="66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H666"/>
  <sheetViews>
    <sheetView topLeftCell="A7" workbookViewId="0">
      <pane ySplit="5" topLeftCell="A338" activePane="bottomLeft" state="frozen"/>
      <selection pane="bottomLeft" activeCell="D14" sqref="D14"/>
    </sheetView>
  </sheetViews>
  <sheetFormatPr defaultColWidth="9" defaultRowHeight="14.25"/>
  <cols>
    <col min="2" max="2" width="24" customWidth="1"/>
    <col min="3" max="3" width="13.59765625" customWidth="1"/>
    <col min="5" max="5" width="11" customWidth="1"/>
    <col min="7" max="7" width="17.265625" customWidth="1"/>
    <col min="8" max="8" width="17" customWidth="1"/>
    <col min="10" max="10" width="15.265625" customWidth="1"/>
    <col min="11" max="11" width="15.86328125" customWidth="1"/>
    <col min="12" max="12" width="14.73046875" customWidth="1"/>
    <col min="13" max="13" width="16" customWidth="1"/>
    <col min="14" max="14" width="14.265625" customWidth="1"/>
    <col min="15" max="15" width="17.3984375" customWidth="1"/>
    <col min="16" max="16" width="16.265625" customWidth="1"/>
  </cols>
  <sheetData>
    <row r="1" spans="1:17" ht="15.4">
      <c r="A1" s="271" t="s">
        <v>0</v>
      </c>
      <c r="B1" s="272"/>
      <c r="C1" s="271"/>
      <c r="D1" s="35"/>
      <c r="E1" s="35"/>
      <c r="F1" s="35"/>
      <c r="G1" s="37"/>
      <c r="H1" s="255" t="s">
        <v>1</v>
      </c>
      <c r="I1" s="255"/>
      <c r="J1" s="255"/>
      <c r="K1" s="255"/>
      <c r="L1" s="255"/>
      <c r="M1" s="255"/>
      <c r="N1" s="255"/>
      <c r="O1" s="255"/>
      <c r="P1" s="39"/>
      <c r="Q1" s="35"/>
    </row>
    <row r="2" spans="1:17" ht="15.4">
      <c r="A2" s="255" t="s">
        <v>2</v>
      </c>
      <c r="B2" s="270"/>
      <c r="C2" s="255"/>
      <c r="D2" s="35"/>
      <c r="E2" s="35"/>
      <c r="F2" s="35"/>
      <c r="G2" s="37"/>
      <c r="H2" s="267" t="s">
        <v>3</v>
      </c>
      <c r="I2" s="267"/>
      <c r="J2" s="267"/>
      <c r="K2" s="267"/>
      <c r="L2" s="267"/>
      <c r="M2" s="267"/>
      <c r="N2" s="267"/>
      <c r="O2" s="267"/>
      <c r="P2" s="39"/>
      <c r="Q2" s="35"/>
    </row>
    <row r="3" spans="1:17" ht="15.4">
      <c r="A3" s="271"/>
      <c r="B3" s="272"/>
      <c r="C3" s="35"/>
      <c r="D3" s="35"/>
      <c r="E3" s="35"/>
      <c r="F3" s="35"/>
      <c r="G3" s="37"/>
      <c r="H3" s="35"/>
      <c r="I3" s="35"/>
      <c r="J3" s="39"/>
      <c r="K3" s="37"/>
      <c r="L3" s="37"/>
      <c r="M3" s="37"/>
      <c r="N3" s="37"/>
      <c r="O3" s="37"/>
      <c r="P3" s="39"/>
      <c r="Q3" s="35"/>
    </row>
    <row r="4" spans="1:17" ht="15">
      <c r="A4" s="255" t="s">
        <v>4</v>
      </c>
      <c r="B4" s="270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</row>
    <row r="5" spans="1:17" ht="15">
      <c r="A5" s="255" t="s">
        <v>5</v>
      </c>
      <c r="B5" s="270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</row>
    <row r="6" spans="1:17" ht="15">
      <c r="A6" s="255" t="s">
        <v>255</v>
      </c>
      <c r="B6" s="270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</row>
    <row r="7" spans="1:17" ht="15">
      <c r="A7" s="259" t="s">
        <v>256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</row>
    <row r="8" spans="1:17" ht="15">
      <c r="A8" s="38"/>
      <c r="B8" s="41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ht="15.4">
      <c r="A9" s="35"/>
      <c r="B9" s="42"/>
      <c r="C9" s="35"/>
      <c r="D9" s="35"/>
      <c r="E9" s="35"/>
      <c r="F9" s="35"/>
      <c r="G9" s="37"/>
      <c r="H9" s="35"/>
      <c r="I9" s="35"/>
      <c r="J9" s="39"/>
      <c r="K9" s="37"/>
      <c r="L9" s="37"/>
      <c r="M9" s="37"/>
      <c r="N9" s="37"/>
      <c r="O9" s="37"/>
      <c r="P9" s="39"/>
      <c r="Q9" s="35"/>
    </row>
    <row r="10" spans="1:17" ht="15">
      <c r="A10" s="261" t="s">
        <v>7</v>
      </c>
      <c r="B10" s="279" t="s">
        <v>8</v>
      </c>
      <c r="C10" s="261" t="s">
        <v>9</v>
      </c>
      <c r="D10" s="261" t="s">
        <v>10</v>
      </c>
      <c r="E10" s="261" t="s">
        <v>11</v>
      </c>
      <c r="F10" s="261" t="s">
        <v>12</v>
      </c>
      <c r="G10" s="261" t="s">
        <v>13</v>
      </c>
      <c r="H10" s="261"/>
      <c r="I10" s="261"/>
      <c r="J10" s="261"/>
      <c r="K10" s="262" t="s">
        <v>14</v>
      </c>
      <c r="L10" s="262"/>
      <c r="M10" s="262"/>
      <c r="N10" s="262"/>
      <c r="O10" s="262"/>
      <c r="P10" s="261" t="s">
        <v>15</v>
      </c>
      <c r="Q10" s="261" t="s">
        <v>16</v>
      </c>
    </row>
    <row r="11" spans="1:17" s="32" customFormat="1" ht="75">
      <c r="A11" s="261"/>
      <c r="B11" s="280"/>
      <c r="C11" s="261"/>
      <c r="D11" s="261"/>
      <c r="E11" s="261"/>
      <c r="F11" s="261"/>
      <c r="G11" s="1" t="s">
        <v>17</v>
      </c>
      <c r="H11" s="43" t="s">
        <v>18</v>
      </c>
      <c r="I11" s="43" t="s">
        <v>19</v>
      </c>
      <c r="J11" s="43" t="s">
        <v>20</v>
      </c>
      <c r="K11" s="44" t="s">
        <v>21</v>
      </c>
      <c r="L11" s="44" t="s">
        <v>22</v>
      </c>
      <c r="M11" s="44" t="s">
        <v>23</v>
      </c>
      <c r="N11" s="44" t="s">
        <v>24</v>
      </c>
      <c r="O11" s="1" t="s">
        <v>25</v>
      </c>
      <c r="P11" s="261"/>
      <c r="Q11" s="261"/>
    </row>
    <row r="12" spans="1:17" s="33" customFormat="1" ht="33" customHeight="1">
      <c r="A12" s="45">
        <v>1</v>
      </c>
      <c r="B12" s="46" t="s">
        <v>135</v>
      </c>
      <c r="C12" s="45" t="s">
        <v>136</v>
      </c>
      <c r="D12" s="47"/>
      <c r="E12" s="48">
        <v>930.5</v>
      </c>
      <c r="F12" s="45"/>
      <c r="G12" s="24">
        <v>49130400</v>
      </c>
      <c r="H12" s="25">
        <v>6513500</v>
      </c>
      <c r="I12" s="7">
        <v>0</v>
      </c>
      <c r="J12" s="7">
        <f t="shared" ref="J12:J75" si="0">G12+H12</f>
        <v>55643900</v>
      </c>
      <c r="K12" s="7">
        <v>2700000</v>
      </c>
      <c r="L12" s="7">
        <v>3722000</v>
      </c>
      <c r="M12" s="49">
        <v>122826000</v>
      </c>
      <c r="N12" s="49">
        <v>0</v>
      </c>
      <c r="O12" s="7">
        <f t="shared" ref="O12:O75" si="1">K12+L12+M12+N12</f>
        <v>129248000</v>
      </c>
      <c r="P12" s="7">
        <f t="shared" ref="P12:P75" si="2">O12+J12</f>
        <v>184891900</v>
      </c>
      <c r="Q12" s="26"/>
    </row>
    <row r="13" spans="1:17" s="33" customFormat="1" ht="33" customHeight="1">
      <c r="A13" s="3" t="s">
        <v>28</v>
      </c>
      <c r="B13" s="50" t="s">
        <v>135</v>
      </c>
      <c r="C13" s="3" t="s">
        <v>136</v>
      </c>
      <c r="D13" s="51"/>
      <c r="E13" s="2">
        <v>253.2</v>
      </c>
      <c r="F13" s="3" t="s">
        <v>137</v>
      </c>
      <c r="G13" s="4">
        <v>13368960</v>
      </c>
      <c r="H13" s="5">
        <v>1772400</v>
      </c>
      <c r="I13" s="6">
        <v>0</v>
      </c>
      <c r="J13" s="6">
        <f t="shared" si="0"/>
        <v>15141360</v>
      </c>
      <c r="K13" s="6">
        <v>2700000</v>
      </c>
      <c r="L13" s="6">
        <v>1012800</v>
      </c>
      <c r="M13" s="6">
        <v>33422400</v>
      </c>
      <c r="N13" s="6">
        <v>0</v>
      </c>
      <c r="O13" s="6">
        <f t="shared" si="1"/>
        <v>37135200</v>
      </c>
      <c r="P13" s="7">
        <f t="shared" si="2"/>
        <v>52276560</v>
      </c>
      <c r="Q13" s="8"/>
    </row>
    <row r="14" spans="1:17" s="33" customFormat="1" ht="33" customHeight="1">
      <c r="A14" s="3" t="s">
        <v>28</v>
      </c>
      <c r="B14" s="50" t="s">
        <v>135</v>
      </c>
      <c r="C14" s="3" t="s">
        <v>136</v>
      </c>
      <c r="D14" s="51"/>
      <c r="E14" s="8">
        <v>346.8</v>
      </c>
      <c r="F14" s="3" t="s">
        <v>137</v>
      </c>
      <c r="G14" s="6">
        <v>18311040</v>
      </c>
      <c r="H14" s="6">
        <v>2427600</v>
      </c>
      <c r="I14" s="6">
        <v>0</v>
      </c>
      <c r="J14" s="6">
        <f t="shared" si="0"/>
        <v>20738640</v>
      </c>
      <c r="K14" s="6">
        <v>0</v>
      </c>
      <c r="L14" s="6">
        <v>1387200</v>
      </c>
      <c r="M14" s="6">
        <v>45777600</v>
      </c>
      <c r="N14" s="6">
        <v>0</v>
      </c>
      <c r="O14" s="6">
        <f t="shared" si="1"/>
        <v>47164800</v>
      </c>
      <c r="P14" s="7">
        <f t="shared" si="2"/>
        <v>67903440</v>
      </c>
      <c r="Q14" s="8"/>
    </row>
    <row r="15" spans="1:17" s="33" customFormat="1" ht="33" customHeight="1">
      <c r="A15" s="3" t="s">
        <v>28</v>
      </c>
      <c r="B15" s="50" t="s">
        <v>135</v>
      </c>
      <c r="C15" s="3" t="s">
        <v>136</v>
      </c>
      <c r="D15" s="51"/>
      <c r="E15" s="8">
        <v>330.5</v>
      </c>
      <c r="F15" s="3" t="s">
        <v>137</v>
      </c>
      <c r="G15" s="6">
        <v>17450400</v>
      </c>
      <c r="H15" s="6">
        <v>2313500</v>
      </c>
      <c r="I15" s="6">
        <v>0</v>
      </c>
      <c r="J15" s="6">
        <f t="shared" si="0"/>
        <v>19763900</v>
      </c>
      <c r="K15" s="6">
        <v>0</v>
      </c>
      <c r="L15" s="6">
        <v>1322000</v>
      </c>
      <c r="M15" s="6">
        <v>43626000</v>
      </c>
      <c r="N15" s="6">
        <v>0</v>
      </c>
      <c r="O15" s="6">
        <f t="shared" si="1"/>
        <v>44948000</v>
      </c>
      <c r="P15" s="7">
        <f t="shared" si="2"/>
        <v>64711900</v>
      </c>
      <c r="Q15" s="8"/>
    </row>
    <row r="16" spans="1:17" s="33" customFormat="1" ht="33" customHeight="1">
      <c r="A16" s="52">
        <v>2</v>
      </c>
      <c r="B16" s="53" t="s">
        <v>138</v>
      </c>
      <c r="C16" s="52" t="s">
        <v>136</v>
      </c>
      <c r="D16" s="54"/>
      <c r="E16" s="43">
        <v>476.8</v>
      </c>
      <c r="F16" s="52"/>
      <c r="G16" s="1">
        <v>25175040</v>
      </c>
      <c r="H16" s="1">
        <v>3337600</v>
      </c>
      <c r="I16" s="1">
        <v>0</v>
      </c>
      <c r="J16" s="1">
        <f t="shared" si="0"/>
        <v>28512640</v>
      </c>
      <c r="K16" s="1">
        <v>1350000</v>
      </c>
      <c r="L16" s="1">
        <v>1907200</v>
      </c>
      <c r="M16" s="1">
        <v>62937600</v>
      </c>
      <c r="N16" s="1">
        <v>0</v>
      </c>
      <c r="O16" s="1">
        <f t="shared" si="1"/>
        <v>66194800</v>
      </c>
      <c r="P16" s="7">
        <f t="shared" si="2"/>
        <v>94707440</v>
      </c>
      <c r="Q16" s="43"/>
    </row>
    <row r="17" spans="1:17" s="33" customFormat="1" ht="33" customHeight="1">
      <c r="A17" s="3" t="s">
        <v>28</v>
      </c>
      <c r="B17" s="50" t="s">
        <v>138</v>
      </c>
      <c r="C17" s="3" t="s">
        <v>136</v>
      </c>
      <c r="D17" s="51"/>
      <c r="E17" s="8">
        <v>286.2</v>
      </c>
      <c r="F17" s="3" t="s">
        <v>137</v>
      </c>
      <c r="G17" s="6">
        <v>15111360</v>
      </c>
      <c r="H17" s="6">
        <v>2003400</v>
      </c>
      <c r="I17" s="6">
        <v>0</v>
      </c>
      <c r="J17" s="6">
        <f t="shared" si="0"/>
        <v>17114760</v>
      </c>
      <c r="K17" s="6">
        <v>1350000</v>
      </c>
      <c r="L17" s="6">
        <v>1144800</v>
      </c>
      <c r="M17" s="6">
        <v>37778400</v>
      </c>
      <c r="N17" s="6">
        <v>0</v>
      </c>
      <c r="O17" s="6">
        <f t="shared" si="1"/>
        <v>40273200</v>
      </c>
      <c r="P17" s="7">
        <f t="shared" si="2"/>
        <v>57387960</v>
      </c>
      <c r="Q17" s="8"/>
    </row>
    <row r="18" spans="1:17" s="33" customFormat="1" ht="33" customHeight="1">
      <c r="A18" s="3" t="s">
        <v>28</v>
      </c>
      <c r="B18" s="50" t="s">
        <v>138</v>
      </c>
      <c r="C18" s="3" t="s">
        <v>136</v>
      </c>
      <c r="D18" s="51"/>
      <c r="E18" s="8">
        <v>110.9</v>
      </c>
      <c r="F18" s="3" t="s">
        <v>139</v>
      </c>
      <c r="G18" s="6">
        <v>5855520</v>
      </c>
      <c r="H18" s="6">
        <v>776300</v>
      </c>
      <c r="I18" s="6">
        <v>0</v>
      </c>
      <c r="J18" s="6">
        <f t="shared" si="0"/>
        <v>6631820</v>
      </c>
      <c r="K18" s="6">
        <v>0</v>
      </c>
      <c r="L18" s="6">
        <v>443600</v>
      </c>
      <c r="M18" s="6">
        <v>14638800</v>
      </c>
      <c r="N18" s="6">
        <v>0</v>
      </c>
      <c r="O18" s="6">
        <f t="shared" si="1"/>
        <v>15082400</v>
      </c>
      <c r="P18" s="7">
        <f t="shared" si="2"/>
        <v>21714220</v>
      </c>
      <c r="Q18" s="8"/>
    </row>
    <row r="19" spans="1:17" s="33" customFormat="1" ht="33" customHeight="1">
      <c r="A19" s="3" t="s">
        <v>28</v>
      </c>
      <c r="B19" s="50" t="s">
        <v>138</v>
      </c>
      <c r="C19" s="3" t="s">
        <v>136</v>
      </c>
      <c r="D19" s="51"/>
      <c r="E19" s="8">
        <v>79.7</v>
      </c>
      <c r="F19" s="3" t="s">
        <v>139</v>
      </c>
      <c r="G19" s="6">
        <v>4208160</v>
      </c>
      <c r="H19" s="6">
        <v>557900</v>
      </c>
      <c r="I19" s="6">
        <v>0</v>
      </c>
      <c r="J19" s="6">
        <f t="shared" si="0"/>
        <v>4766060</v>
      </c>
      <c r="K19" s="6">
        <v>0</v>
      </c>
      <c r="L19" s="6">
        <v>318800</v>
      </c>
      <c r="M19" s="6">
        <v>10520400</v>
      </c>
      <c r="N19" s="6">
        <v>0</v>
      </c>
      <c r="O19" s="6">
        <f t="shared" si="1"/>
        <v>10839200</v>
      </c>
      <c r="P19" s="7">
        <f t="shared" si="2"/>
        <v>15605260</v>
      </c>
      <c r="Q19" s="8"/>
    </row>
    <row r="20" spans="1:17" s="33" customFormat="1" ht="33" customHeight="1">
      <c r="A20" s="52">
        <v>3</v>
      </c>
      <c r="B20" s="53" t="s">
        <v>140</v>
      </c>
      <c r="C20" s="52" t="s">
        <v>136</v>
      </c>
      <c r="D20" s="54"/>
      <c r="E20" s="43">
        <v>1542.3</v>
      </c>
      <c r="F20" s="52"/>
      <c r="G20" s="1">
        <v>81433440</v>
      </c>
      <c r="H20" s="1">
        <v>10796100</v>
      </c>
      <c r="I20" s="1">
        <v>0</v>
      </c>
      <c r="J20" s="1">
        <f t="shared" si="0"/>
        <v>92229540</v>
      </c>
      <c r="K20" s="1">
        <v>5400000</v>
      </c>
      <c r="L20" s="1">
        <v>6169200</v>
      </c>
      <c r="M20" s="1">
        <v>203583600</v>
      </c>
      <c r="N20" s="1">
        <v>3000000</v>
      </c>
      <c r="O20" s="1">
        <f t="shared" si="1"/>
        <v>218152800</v>
      </c>
      <c r="P20" s="7">
        <f t="shared" si="2"/>
        <v>310382340</v>
      </c>
      <c r="Q20" s="43"/>
    </row>
    <row r="21" spans="1:17" s="33" customFormat="1" ht="33" customHeight="1">
      <c r="A21" s="3" t="s">
        <v>28</v>
      </c>
      <c r="B21" s="50" t="s">
        <v>140</v>
      </c>
      <c r="C21" s="3" t="s">
        <v>136</v>
      </c>
      <c r="D21" s="51"/>
      <c r="E21" s="8">
        <v>310.7</v>
      </c>
      <c r="F21" s="3" t="s">
        <v>137</v>
      </c>
      <c r="G21" s="6">
        <v>16404960</v>
      </c>
      <c r="H21" s="6">
        <v>2174900</v>
      </c>
      <c r="I21" s="6">
        <v>0</v>
      </c>
      <c r="J21" s="6">
        <f t="shared" si="0"/>
        <v>18579860</v>
      </c>
      <c r="K21" s="6">
        <v>5400000</v>
      </c>
      <c r="L21" s="6">
        <v>1242800</v>
      </c>
      <c r="M21" s="6">
        <v>41012400</v>
      </c>
      <c r="N21" s="6">
        <v>3000000</v>
      </c>
      <c r="O21" s="6">
        <f t="shared" si="1"/>
        <v>50655200</v>
      </c>
      <c r="P21" s="7">
        <f t="shared" si="2"/>
        <v>69235060</v>
      </c>
      <c r="Q21" s="8"/>
    </row>
    <row r="22" spans="1:17" s="33" customFormat="1" ht="33" customHeight="1">
      <c r="A22" s="3" t="s">
        <v>28</v>
      </c>
      <c r="B22" s="50" t="s">
        <v>140</v>
      </c>
      <c r="C22" s="3" t="s">
        <v>136</v>
      </c>
      <c r="D22" s="51"/>
      <c r="E22" s="8">
        <v>322.10000000000002</v>
      </c>
      <c r="F22" s="3" t="s">
        <v>137</v>
      </c>
      <c r="G22" s="6">
        <v>17006880</v>
      </c>
      <c r="H22" s="6">
        <v>2254700</v>
      </c>
      <c r="I22" s="6">
        <v>0</v>
      </c>
      <c r="J22" s="6">
        <f t="shared" si="0"/>
        <v>19261580</v>
      </c>
      <c r="K22" s="6">
        <v>0</v>
      </c>
      <c r="L22" s="6">
        <v>1288400</v>
      </c>
      <c r="M22" s="6">
        <v>42517200</v>
      </c>
      <c r="N22" s="6">
        <v>0</v>
      </c>
      <c r="O22" s="6">
        <f t="shared" si="1"/>
        <v>43805600</v>
      </c>
      <c r="P22" s="7">
        <f t="shared" si="2"/>
        <v>63067180</v>
      </c>
      <c r="Q22" s="8"/>
    </row>
    <row r="23" spans="1:17" s="33" customFormat="1" ht="33" customHeight="1">
      <c r="A23" s="3" t="s">
        <v>28</v>
      </c>
      <c r="B23" s="50" t="s">
        <v>140</v>
      </c>
      <c r="C23" s="3" t="s">
        <v>136</v>
      </c>
      <c r="D23" s="51"/>
      <c r="E23" s="8">
        <v>344.2</v>
      </c>
      <c r="F23" s="3" t="s">
        <v>137</v>
      </c>
      <c r="G23" s="6">
        <v>18173760</v>
      </c>
      <c r="H23" s="6">
        <v>2409400</v>
      </c>
      <c r="I23" s="6">
        <v>0</v>
      </c>
      <c r="J23" s="6">
        <f t="shared" si="0"/>
        <v>20583160</v>
      </c>
      <c r="K23" s="6">
        <v>0</v>
      </c>
      <c r="L23" s="6">
        <v>1376800</v>
      </c>
      <c r="M23" s="6">
        <v>45434400</v>
      </c>
      <c r="N23" s="6">
        <v>0</v>
      </c>
      <c r="O23" s="6">
        <f t="shared" si="1"/>
        <v>46811200</v>
      </c>
      <c r="P23" s="7">
        <f t="shared" si="2"/>
        <v>67394360</v>
      </c>
      <c r="Q23" s="8"/>
    </row>
    <row r="24" spans="1:17" s="33" customFormat="1" ht="33" customHeight="1">
      <c r="A24" s="3" t="s">
        <v>28</v>
      </c>
      <c r="B24" s="50" t="s">
        <v>140</v>
      </c>
      <c r="C24" s="3" t="s">
        <v>136</v>
      </c>
      <c r="D24" s="51"/>
      <c r="E24" s="8">
        <v>565.29999999999995</v>
      </c>
      <c r="F24" s="3" t="s">
        <v>137</v>
      </c>
      <c r="G24" s="6">
        <v>29847840</v>
      </c>
      <c r="H24" s="6">
        <v>3957100</v>
      </c>
      <c r="I24" s="6">
        <v>0</v>
      </c>
      <c r="J24" s="6">
        <f t="shared" si="0"/>
        <v>33804940</v>
      </c>
      <c r="K24" s="6">
        <v>0</v>
      </c>
      <c r="L24" s="6">
        <v>2261200</v>
      </c>
      <c r="M24" s="6">
        <v>74619600</v>
      </c>
      <c r="N24" s="6">
        <v>0</v>
      </c>
      <c r="O24" s="6">
        <f t="shared" si="1"/>
        <v>76880800</v>
      </c>
      <c r="P24" s="7">
        <f t="shared" si="2"/>
        <v>110685740</v>
      </c>
      <c r="Q24" s="8"/>
    </row>
    <row r="25" spans="1:17" s="33" customFormat="1" ht="33" customHeight="1">
      <c r="A25" s="52">
        <v>4</v>
      </c>
      <c r="B25" s="53" t="s">
        <v>141</v>
      </c>
      <c r="C25" s="52" t="s">
        <v>136</v>
      </c>
      <c r="D25" s="54"/>
      <c r="E25" s="43">
        <v>634.29999999999995</v>
      </c>
      <c r="F25" s="52"/>
      <c r="G25" s="1">
        <v>33491040</v>
      </c>
      <c r="H25" s="1">
        <v>4915000</v>
      </c>
      <c r="I25" s="1">
        <v>0</v>
      </c>
      <c r="J25" s="1">
        <f t="shared" si="0"/>
        <v>38406040</v>
      </c>
      <c r="K25" s="1">
        <v>5400000</v>
      </c>
      <c r="L25" s="1">
        <v>2537200</v>
      </c>
      <c r="M25" s="1">
        <v>83727600</v>
      </c>
      <c r="N25" s="1">
        <v>0</v>
      </c>
      <c r="O25" s="1">
        <f t="shared" si="1"/>
        <v>91664800</v>
      </c>
      <c r="P25" s="7">
        <f t="shared" si="2"/>
        <v>130070840</v>
      </c>
      <c r="Q25" s="43"/>
    </row>
    <row r="26" spans="1:17" s="33" customFormat="1" ht="33" customHeight="1">
      <c r="A26" s="3" t="s">
        <v>28</v>
      </c>
      <c r="B26" s="50" t="s">
        <v>141</v>
      </c>
      <c r="C26" s="3" t="s">
        <v>136</v>
      </c>
      <c r="D26" s="51"/>
      <c r="E26" s="8">
        <v>227.2</v>
      </c>
      <c r="F26" s="3" t="s">
        <v>137</v>
      </c>
      <c r="G26" s="6">
        <v>11996160</v>
      </c>
      <c r="H26" s="6">
        <v>1590400</v>
      </c>
      <c r="I26" s="6">
        <v>0</v>
      </c>
      <c r="J26" s="6">
        <f t="shared" si="0"/>
        <v>13586560</v>
      </c>
      <c r="K26" s="6">
        <v>5400000</v>
      </c>
      <c r="L26" s="6">
        <v>908800</v>
      </c>
      <c r="M26" s="6">
        <v>29990400</v>
      </c>
      <c r="N26" s="6">
        <v>0</v>
      </c>
      <c r="O26" s="6">
        <f t="shared" si="1"/>
        <v>36299200</v>
      </c>
      <c r="P26" s="7">
        <f t="shared" si="2"/>
        <v>49885760</v>
      </c>
      <c r="Q26" s="8"/>
    </row>
    <row r="27" spans="1:17" s="33" customFormat="1" ht="33" customHeight="1">
      <c r="A27" s="3" t="s">
        <v>28</v>
      </c>
      <c r="B27" s="50" t="s">
        <v>141</v>
      </c>
      <c r="C27" s="3" t="s">
        <v>136</v>
      </c>
      <c r="D27" s="51"/>
      <c r="E27" s="8">
        <v>248.8</v>
      </c>
      <c r="F27" s="3" t="s">
        <v>137</v>
      </c>
      <c r="G27" s="6">
        <v>13136640</v>
      </c>
      <c r="H27" s="6">
        <v>1741600</v>
      </c>
      <c r="I27" s="6">
        <v>0</v>
      </c>
      <c r="J27" s="6">
        <f t="shared" si="0"/>
        <v>14878240</v>
      </c>
      <c r="K27" s="6">
        <v>0</v>
      </c>
      <c r="L27" s="6">
        <v>995200</v>
      </c>
      <c r="M27" s="6">
        <v>32841600</v>
      </c>
      <c r="N27" s="6">
        <v>0</v>
      </c>
      <c r="O27" s="6">
        <f t="shared" si="1"/>
        <v>33836800</v>
      </c>
      <c r="P27" s="7">
        <f t="shared" si="2"/>
        <v>48715040</v>
      </c>
      <c r="Q27" s="8"/>
    </row>
    <row r="28" spans="1:17" s="33" customFormat="1" ht="33" customHeight="1">
      <c r="A28" s="3" t="s">
        <v>28</v>
      </c>
      <c r="B28" s="50" t="s">
        <v>141</v>
      </c>
      <c r="C28" s="3" t="s">
        <v>136</v>
      </c>
      <c r="D28" s="51"/>
      <c r="E28" s="8">
        <v>158.30000000000001</v>
      </c>
      <c r="F28" s="3" t="s">
        <v>142</v>
      </c>
      <c r="G28" s="6">
        <v>8358240</v>
      </c>
      <c r="H28" s="6">
        <v>1583000</v>
      </c>
      <c r="I28" s="6">
        <v>0</v>
      </c>
      <c r="J28" s="6">
        <f t="shared" si="0"/>
        <v>9941240</v>
      </c>
      <c r="K28" s="6">
        <v>0</v>
      </c>
      <c r="L28" s="6">
        <v>633200</v>
      </c>
      <c r="M28" s="6">
        <v>20895600</v>
      </c>
      <c r="N28" s="6">
        <v>0</v>
      </c>
      <c r="O28" s="6">
        <f t="shared" si="1"/>
        <v>21528800</v>
      </c>
      <c r="P28" s="7">
        <f t="shared" si="2"/>
        <v>31470040</v>
      </c>
      <c r="Q28" s="8"/>
    </row>
    <row r="29" spans="1:17" s="33" customFormat="1" ht="33" customHeight="1">
      <c r="A29" s="52">
        <v>5</v>
      </c>
      <c r="B29" s="53" t="s">
        <v>143</v>
      </c>
      <c r="C29" s="52" t="s">
        <v>136</v>
      </c>
      <c r="D29" s="54"/>
      <c r="E29" s="43">
        <v>1671.3</v>
      </c>
      <c r="F29" s="52"/>
      <c r="G29" s="1">
        <v>88244640</v>
      </c>
      <c r="H29" s="1">
        <v>11699100</v>
      </c>
      <c r="I29" s="1">
        <v>0</v>
      </c>
      <c r="J29" s="1">
        <f t="shared" si="0"/>
        <v>99943740</v>
      </c>
      <c r="K29" s="1">
        <v>5400000</v>
      </c>
      <c r="L29" s="1">
        <v>6685200</v>
      </c>
      <c r="M29" s="1">
        <v>220611600</v>
      </c>
      <c r="N29" s="1">
        <v>3000000</v>
      </c>
      <c r="O29" s="1">
        <f t="shared" si="1"/>
        <v>235696800</v>
      </c>
      <c r="P29" s="7">
        <f t="shared" si="2"/>
        <v>335640540</v>
      </c>
      <c r="Q29" s="43"/>
    </row>
    <row r="30" spans="1:17" s="33" customFormat="1" ht="33" customHeight="1">
      <c r="A30" s="3" t="s">
        <v>28</v>
      </c>
      <c r="B30" s="50" t="s">
        <v>143</v>
      </c>
      <c r="C30" s="3" t="s">
        <v>136</v>
      </c>
      <c r="D30" s="51"/>
      <c r="E30" s="8">
        <v>624.5</v>
      </c>
      <c r="F30" s="3" t="s">
        <v>137</v>
      </c>
      <c r="G30" s="6">
        <v>32973600</v>
      </c>
      <c r="H30" s="6">
        <v>4371500</v>
      </c>
      <c r="I30" s="6">
        <v>0</v>
      </c>
      <c r="J30" s="6">
        <f t="shared" si="0"/>
        <v>37345100</v>
      </c>
      <c r="K30" s="6">
        <v>5400000</v>
      </c>
      <c r="L30" s="6">
        <v>2498000</v>
      </c>
      <c r="M30" s="6">
        <v>82434000</v>
      </c>
      <c r="N30" s="6">
        <v>3000000</v>
      </c>
      <c r="O30" s="6">
        <f t="shared" si="1"/>
        <v>93332000</v>
      </c>
      <c r="P30" s="7">
        <f t="shared" si="2"/>
        <v>130677100</v>
      </c>
      <c r="Q30" s="8"/>
    </row>
    <row r="31" spans="1:17" s="33" customFormat="1" ht="33" customHeight="1">
      <c r="A31" s="3" t="s">
        <v>28</v>
      </c>
      <c r="B31" s="50" t="s">
        <v>143</v>
      </c>
      <c r="C31" s="3" t="s">
        <v>136</v>
      </c>
      <c r="D31" s="51"/>
      <c r="E31" s="8">
        <v>159.1</v>
      </c>
      <c r="F31" s="3" t="s">
        <v>139</v>
      </c>
      <c r="G31" s="6">
        <v>8400480</v>
      </c>
      <c r="H31" s="6">
        <v>1113700</v>
      </c>
      <c r="I31" s="6">
        <v>0</v>
      </c>
      <c r="J31" s="6">
        <f t="shared" si="0"/>
        <v>9514180</v>
      </c>
      <c r="K31" s="6">
        <v>0</v>
      </c>
      <c r="L31" s="6">
        <v>636400</v>
      </c>
      <c r="M31" s="6">
        <v>21001200</v>
      </c>
      <c r="N31" s="6">
        <v>0</v>
      </c>
      <c r="O31" s="6">
        <f t="shared" si="1"/>
        <v>21637600</v>
      </c>
      <c r="P31" s="7">
        <f t="shared" si="2"/>
        <v>31151780</v>
      </c>
      <c r="Q31" s="8"/>
    </row>
    <row r="32" spans="1:17" s="33" customFormat="1" ht="33" customHeight="1">
      <c r="A32" s="3" t="s">
        <v>28</v>
      </c>
      <c r="B32" s="50" t="s">
        <v>143</v>
      </c>
      <c r="C32" s="3" t="s">
        <v>136</v>
      </c>
      <c r="D32" s="51"/>
      <c r="E32" s="8">
        <v>623.20000000000005</v>
      </c>
      <c r="F32" s="3" t="s">
        <v>137</v>
      </c>
      <c r="G32" s="6">
        <v>32904960</v>
      </c>
      <c r="H32" s="6">
        <v>4362400</v>
      </c>
      <c r="I32" s="6">
        <v>0</v>
      </c>
      <c r="J32" s="6">
        <f t="shared" si="0"/>
        <v>37267360</v>
      </c>
      <c r="K32" s="6">
        <v>0</v>
      </c>
      <c r="L32" s="6">
        <v>2492800</v>
      </c>
      <c r="M32" s="6">
        <v>82262400</v>
      </c>
      <c r="N32" s="6">
        <v>0</v>
      </c>
      <c r="O32" s="6">
        <f t="shared" si="1"/>
        <v>84755200</v>
      </c>
      <c r="P32" s="7">
        <f t="shared" si="2"/>
        <v>122022560</v>
      </c>
      <c r="Q32" s="8"/>
    </row>
    <row r="33" spans="1:17" s="33" customFormat="1" ht="33" customHeight="1">
      <c r="A33" s="3" t="s">
        <v>28</v>
      </c>
      <c r="B33" s="50" t="s">
        <v>143</v>
      </c>
      <c r="C33" s="3" t="s">
        <v>136</v>
      </c>
      <c r="D33" s="51"/>
      <c r="E33" s="8">
        <v>264.5</v>
      </c>
      <c r="F33" s="3" t="s">
        <v>137</v>
      </c>
      <c r="G33" s="6">
        <v>13965600</v>
      </c>
      <c r="H33" s="6">
        <v>1851500</v>
      </c>
      <c r="I33" s="6">
        <v>0</v>
      </c>
      <c r="J33" s="6">
        <f t="shared" si="0"/>
        <v>15817100</v>
      </c>
      <c r="K33" s="6">
        <v>0</v>
      </c>
      <c r="L33" s="6">
        <v>1058000</v>
      </c>
      <c r="M33" s="6">
        <v>34914000</v>
      </c>
      <c r="N33" s="6">
        <v>0</v>
      </c>
      <c r="O33" s="6">
        <f t="shared" si="1"/>
        <v>35972000</v>
      </c>
      <c r="P33" s="7">
        <f t="shared" si="2"/>
        <v>51789100</v>
      </c>
      <c r="Q33" s="8"/>
    </row>
    <row r="34" spans="1:17" s="33" customFormat="1" ht="33" customHeight="1">
      <c r="A34" s="52">
        <v>6</v>
      </c>
      <c r="B34" s="53" t="s">
        <v>144</v>
      </c>
      <c r="C34" s="52" t="s">
        <v>136</v>
      </c>
      <c r="D34" s="54"/>
      <c r="E34" s="43">
        <v>1461</v>
      </c>
      <c r="F34" s="52"/>
      <c r="G34" s="1">
        <v>77140800</v>
      </c>
      <c r="H34" s="1">
        <v>10634100</v>
      </c>
      <c r="I34" s="1">
        <v>0</v>
      </c>
      <c r="J34" s="1">
        <f t="shared" si="0"/>
        <v>87774900</v>
      </c>
      <c r="K34" s="1">
        <v>21600000</v>
      </c>
      <c r="L34" s="1">
        <v>5844000</v>
      </c>
      <c r="M34" s="1">
        <v>192852000</v>
      </c>
      <c r="N34" s="1">
        <v>0</v>
      </c>
      <c r="O34" s="1">
        <f t="shared" si="1"/>
        <v>220296000</v>
      </c>
      <c r="P34" s="7">
        <f t="shared" si="2"/>
        <v>308070900</v>
      </c>
      <c r="Q34" s="43"/>
    </row>
    <row r="35" spans="1:17" s="33" customFormat="1" ht="33" customHeight="1">
      <c r="A35" s="3" t="s">
        <v>28</v>
      </c>
      <c r="B35" s="50" t="s">
        <v>144</v>
      </c>
      <c r="C35" s="3" t="s">
        <v>136</v>
      </c>
      <c r="D35" s="51"/>
      <c r="E35" s="8">
        <v>135.69999999999999</v>
      </c>
      <c r="F35" s="3" t="s">
        <v>142</v>
      </c>
      <c r="G35" s="6">
        <v>7164960</v>
      </c>
      <c r="H35" s="6">
        <v>1357000</v>
      </c>
      <c r="I35" s="6">
        <v>0</v>
      </c>
      <c r="J35" s="6">
        <f t="shared" si="0"/>
        <v>8521960</v>
      </c>
      <c r="K35" s="6">
        <v>21600000</v>
      </c>
      <c r="L35" s="6">
        <v>542800</v>
      </c>
      <c r="M35" s="6">
        <v>17912400</v>
      </c>
      <c r="N35" s="6">
        <v>0</v>
      </c>
      <c r="O35" s="6">
        <f t="shared" si="1"/>
        <v>40055200</v>
      </c>
      <c r="P35" s="7">
        <f t="shared" si="2"/>
        <v>48577160</v>
      </c>
      <c r="Q35" s="8"/>
    </row>
    <row r="36" spans="1:17" s="33" customFormat="1" ht="33" customHeight="1">
      <c r="A36" s="3" t="s">
        <v>28</v>
      </c>
      <c r="B36" s="50" t="s">
        <v>144</v>
      </c>
      <c r="C36" s="3" t="s">
        <v>136</v>
      </c>
      <c r="D36" s="51"/>
      <c r="E36" s="8">
        <v>393.3</v>
      </c>
      <c r="F36" s="3" t="s">
        <v>137</v>
      </c>
      <c r="G36" s="6">
        <v>20766240</v>
      </c>
      <c r="H36" s="6">
        <v>2753100</v>
      </c>
      <c r="I36" s="6">
        <v>0</v>
      </c>
      <c r="J36" s="6">
        <f t="shared" si="0"/>
        <v>23519340</v>
      </c>
      <c r="K36" s="6">
        <v>0</v>
      </c>
      <c r="L36" s="6">
        <v>1573200</v>
      </c>
      <c r="M36" s="6">
        <v>51915600</v>
      </c>
      <c r="N36" s="6">
        <v>0</v>
      </c>
      <c r="O36" s="6">
        <f t="shared" si="1"/>
        <v>53488800</v>
      </c>
      <c r="P36" s="7">
        <f t="shared" si="2"/>
        <v>77008140</v>
      </c>
      <c r="Q36" s="8"/>
    </row>
    <row r="37" spans="1:17" s="33" customFormat="1" ht="33" customHeight="1">
      <c r="A37" s="3" t="s">
        <v>28</v>
      </c>
      <c r="B37" s="50" t="s">
        <v>144</v>
      </c>
      <c r="C37" s="3" t="s">
        <v>136</v>
      </c>
      <c r="D37" s="51"/>
      <c r="E37" s="8">
        <v>308.8</v>
      </c>
      <c r="F37" s="3" t="s">
        <v>139</v>
      </c>
      <c r="G37" s="6">
        <v>16304640</v>
      </c>
      <c r="H37" s="6">
        <v>2161600</v>
      </c>
      <c r="I37" s="6">
        <v>0</v>
      </c>
      <c r="J37" s="6">
        <f t="shared" si="0"/>
        <v>18466240</v>
      </c>
      <c r="K37" s="6">
        <v>0</v>
      </c>
      <c r="L37" s="6">
        <v>1235200</v>
      </c>
      <c r="M37" s="6">
        <v>40761600</v>
      </c>
      <c r="N37" s="6">
        <v>0</v>
      </c>
      <c r="O37" s="6">
        <f t="shared" si="1"/>
        <v>41996800</v>
      </c>
      <c r="P37" s="7">
        <f t="shared" si="2"/>
        <v>60463040</v>
      </c>
      <c r="Q37" s="8"/>
    </row>
    <row r="38" spans="1:17" s="33" customFormat="1" ht="33" customHeight="1">
      <c r="A38" s="3" t="s">
        <v>28</v>
      </c>
      <c r="B38" s="50" t="s">
        <v>144</v>
      </c>
      <c r="C38" s="3" t="s">
        <v>136</v>
      </c>
      <c r="D38" s="51"/>
      <c r="E38" s="8">
        <v>623.20000000000005</v>
      </c>
      <c r="F38" s="3" t="s">
        <v>137</v>
      </c>
      <c r="G38" s="6">
        <v>32904960</v>
      </c>
      <c r="H38" s="6">
        <v>4362400</v>
      </c>
      <c r="I38" s="6">
        <v>0</v>
      </c>
      <c r="J38" s="6">
        <f t="shared" si="0"/>
        <v>37267360</v>
      </c>
      <c r="K38" s="6">
        <v>0</v>
      </c>
      <c r="L38" s="6">
        <v>2492800</v>
      </c>
      <c r="M38" s="6">
        <v>82262400</v>
      </c>
      <c r="N38" s="6">
        <v>0</v>
      </c>
      <c r="O38" s="6">
        <f t="shared" si="1"/>
        <v>84755200</v>
      </c>
      <c r="P38" s="7">
        <f t="shared" si="2"/>
        <v>122022560</v>
      </c>
      <c r="Q38" s="8"/>
    </row>
    <row r="39" spans="1:17" s="33" customFormat="1" ht="33" customHeight="1">
      <c r="A39" s="52">
        <v>7</v>
      </c>
      <c r="B39" s="53" t="s">
        <v>145</v>
      </c>
      <c r="C39" s="52" t="s">
        <v>136</v>
      </c>
      <c r="D39" s="54"/>
      <c r="E39" s="43">
        <v>818.3</v>
      </c>
      <c r="F39" s="52"/>
      <c r="G39" s="1">
        <v>43206240</v>
      </c>
      <c r="H39" s="1">
        <v>5728100</v>
      </c>
      <c r="I39" s="1">
        <v>0</v>
      </c>
      <c r="J39" s="1">
        <f t="shared" si="0"/>
        <v>48934340</v>
      </c>
      <c r="K39" s="1">
        <v>1350000</v>
      </c>
      <c r="L39" s="1">
        <v>3273200</v>
      </c>
      <c r="M39" s="1">
        <v>108015600</v>
      </c>
      <c r="N39" s="1">
        <v>0</v>
      </c>
      <c r="O39" s="1">
        <f t="shared" si="1"/>
        <v>112638800</v>
      </c>
      <c r="P39" s="7">
        <f t="shared" si="2"/>
        <v>161573140</v>
      </c>
      <c r="Q39" s="43"/>
    </row>
    <row r="40" spans="1:17" s="33" customFormat="1" ht="33" customHeight="1">
      <c r="A40" s="3" t="s">
        <v>28</v>
      </c>
      <c r="B40" s="50" t="s">
        <v>145</v>
      </c>
      <c r="C40" s="3" t="s">
        <v>136</v>
      </c>
      <c r="D40" s="51"/>
      <c r="E40" s="8">
        <v>549.4</v>
      </c>
      <c r="F40" s="3" t="s">
        <v>137</v>
      </c>
      <c r="G40" s="6">
        <v>29008320</v>
      </c>
      <c r="H40" s="6">
        <v>3845800</v>
      </c>
      <c r="I40" s="6">
        <v>0</v>
      </c>
      <c r="J40" s="6">
        <f t="shared" si="0"/>
        <v>32854120</v>
      </c>
      <c r="K40" s="6">
        <v>1350000</v>
      </c>
      <c r="L40" s="6">
        <v>2197600</v>
      </c>
      <c r="M40" s="6">
        <v>72520800</v>
      </c>
      <c r="N40" s="6">
        <v>0</v>
      </c>
      <c r="O40" s="6">
        <f t="shared" si="1"/>
        <v>76068400</v>
      </c>
      <c r="P40" s="7">
        <f t="shared" si="2"/>
        <v>108922520</v>
      </c>
      <c r="Q40" s="8"/>
    </row>
    <row r="41" spans="1:17" s="33" customFormat="1" ht="33" customHeight="1">
      <c r="A41" s="3" t="s">
        <v>28</v>
      </c>
      <c r="B41" s="50" t="s">
        <v>145</v>
      </c>
      <c r="C41" s="3" t="s">
        <v>136</v>
      </c>
      <c r="D41" s="51"/>
      <c r="E41" s="8">
        <v>268.89999999999998</v>
      </c>
      <c r="F41" s="3" t="s">
        <v>137</v>
      </c>
      <c r="G41" s="6">
        <v>14197920</v>
      </c>
      <c r="H41" s="6">
        <v>1882300</v>
      </c>
      <c r="I41" s="6">
        <v>0</v>
      </c>
      <c r="J41" s="6">
        <f t="shared" si="0"/>
        <v>16080220</v>
      </c>
      <c r="K41" s="6">
        <v>0</v>
      </c>
      <c r="L41" s="6">
        <v>1075600</v>
      </c>
      <c r="M41" s="6">
        <v>35494800</v>
      </c>
      <c r="N41" s="6">
        <v>0</v>
      </c>
      <c r="O41" s="6">
        <f t="shared" si="1"/>
        <v>36570400</v>
      </c>
      <c r="P41" s="7">
        <f t="shared" si="2"/>
        <v>52650620</v>
      </c>
      <c r="Q41" s="8"/>
    </row>
    <row r="42" spans="1:17" s="33" customFormat="1" ht="33" customHeight="1">
      <c r="A42" s="52">
        <v>8</v>
      </c>
      <c r="B42" s="53" t="s">
        <v>146</v>
      </c>
      <c r="C42" s="52" t="s">
        <v>136</v>
      </c>
      <c r="D42" s="54"/>
      <c r="E42" s="43">
        <v>992.4</v>
      </c>
      <c r="F42" s="52"/>
      <c r="G42" s="1">
        <v>52398720</v>
      </c>
      <c r="H42" s="1">
        <v>6946800</v>
      </c>
      <c r="I42" s="1">
        <v>0</v>
      </c>
      <c r="J42" s="1">
        <f t="shared" si="0"/>
        <v>59345520</v>
      </c>
      <c r="K42" s="1">
        <v>5400000</v>
      </c>
      <c r="L42" s="1">
        <v>3969600</v>
      </c>
      <c r="M42" s="1">
        <v>130996800</v>
      </c>
      <c r="N42" s="1">
        <v>0</v>
      </c>
      <c r="O42" s="1">
        <f t="shared" si="1"/>
        <v>140366400</v>
      </c>
      <c r="P42" s="7">
        <f t="shared" si="2"/>
        <v>199711920</v>
      </c>
      <c r="Q42" s="43"/>
    </row>
    <row r="43" spans="1:17" s="33" customFormat="1" ht="33" customHeight="1">
      <c r="A43" s="3" t="s">
        <v>28</v>
      </c>
      <c r="B43" s="50" t="s">
        <v>146</v>
      </c>
      <c r="C43" s="3" t="s">
        <v>136</v>
      </c>
      <c r="D43" s="51"/>
      <c r="E43" s="8">
        <v>153.1</v>
      </c>
      <c r="F43" s="3" t="s">
        <v>137</v>
      </c>
      <c r="G43" s="6">
        <v>8083680</v>
      </c>
      <c r="H43" s="6">
        <v>1071700</v>
      </c>
      <c r="I43" s="6">
        <v>0</v>
      </c>
      <c r="J43" s="6">
        <f t="shared" si="0"/>
        <v>9155380</v>
      </c>
      <c r="K43" s="6">
        <v>5400000</v>
      </c>
      <c r="L43" s="6">
        <v>612400</v>
      </c>
      <c r="M43" s="6">
        <v>20209200</v>
      </c>
      <c r="N43" s="6">
        <v>0</v>
      </c>
      <c r="O43" s="6">
        <f t="shared" si="1"/>
        <v>26221600</v>
      </c>
      <c r="P43" s="7">
        <f t="shared" si="2"/>
        <v>35376980</v>
      </c>
      <c r="Q43" s="8"/>
    </row>
    <row r="44" spans="1:17" s="33" customFormat="1" ht="33" customHeight="1">
      <c r="A44" s="3" t="s">
        <v>28</v>
      </c>
      <c r="B44" s="50" t="s">
        <v>146</v>
      </c>
      <c r="C44" s="3" t="s">
        <v>136</v>
      </c>
      <c r="D44" s="51"/>
      <c r="E44" s="8">
        <v>93.4</v>
      </c>
      <c r="F44" s="3" t="s">
        <v>137</v>
      </c>
      <c r="G44" s="6">
        <v>4931520</v>
      </c>
      <c r="H44" s="6">
        <v>653800</v>
      </c>
      <c r="I44" s="6">
        <v>0</v>
      </c>
      <c r="J44" s="6">
        <f t="shared" si="0"/>
        <v>5585320</v>
      </c>
      <c r="K44" s="6">
        <v>0</v>
      </c>
      <c r="L44" s="6">
        <v>373600</v>
      </c>
      <c r="M44" s="6">
        <v>12328800</v>
      </c>
      <c r="N44" s="6">
        <v>0</v>
      </c>
      <c r="O44" s="6">
        <f t="shared" si="1"/>
        <v>12702400</v>
      </c>
      <c r="P44" s="7">
        <f t="shared" si="2"/>
        <v>18287720</v>
      </c>
      <c r="Q44" s="8"/>
    </row>
    <row r="45" spans="1:17" s="33" customFormat="1" ht="33" customHeight="1">
      <c r="A45" s="3" t="s">
        <v>28</v>
      </c>
      <c r="B45" s="50" t="s">
        <v>146</v>
      </c>
      <c r="C45" s="3" t="s">
        <v>136</v>
      </c>
      <c r="D45" s="51"/>
      <c r="E45" s="8">
        <v>560.6</v>
      </c>
      <c r="F45" s="3" t="s">
        <v>137</v>
      </c>
      <c r="G45" s="6">
        <v>29599680</v>
      </c>
      <c r="H45" s="6">
        <v>3924200</v>
      </c>
      <c r="I45" s="6">
        <v>0</v>
      </c>
      <c r="J45" s="6">
        <f t="shared" si="0"/>
        <v>33523880</v>
      </c>
      <c r="K45" s="6">
        <v>0</v>
      </c>
      <c r="L45" s="6">
        <v>2242400</v>
      </c>
      <c r="M45" s="6">
        <v>73999200</v>
      </c>
      <c r="N45" s="6">
        <v>0</v>
      </c>
      <c r="O45" s="6">
        <f t="shared" si="1"/>
        <v>76241600</v>
      </c>
      <c r="P45" s="7">
        <f t="shared" si="2"/>
        <v>109765480</v>
      </c>
      <c r="Q45" s="8"/>
    </row>
    <row r="46" spans="1:17" s="33" customFormat="1" ht="33" customHeight="1">
      <c r="A46" s="3" t="s">
        <v>28</v>
      </c>
      <c r="B46" s="50" t="s">
        <v>146</v>
      </c>
      <c r="C46" s="3" t="s">
        <v>136</v>
      </c>
      <c r="D46" s="51"/>
      <c r="E46" s="8">
        <v>185.3</v>
      </c>
      <c r="F46" s="3" t="s">
        <v>137</v>
      </c>
      <c r="G46" s="6">
        <v>9783840</v>
      </c>
      <c r="H46" s="6">
        <v>1297100</v>
      </c>
      <c r="I46" s="6">
        <v>0</v>
      </c>
      <c r="J46" s="6">
        <f t="shared" si="0"/>
        <v>11080940</v>
      </c>
      <c r="K46" s="6">
        <v>0</v>
      </c>
      <c r="L46" s="6">
        <v>741200</v>
      </c>
      <c r="M46" s="6">
        <v>24459600</v>
      </c>
      <c r="N46" s="6">
        <v>0</v>
      </c>
      <c r="O46" s="6">
        <f t="shared" si="1"/>
        <v>25200800</v>
      </c>
      <c r="P46" s="7">
        <f t="shared" si="2"/>
        <v>36281740</v>
      </c>
      <c r="Q46" s="8"/>
    </row>
    <row r="47" spans="1:17" s="33" customFormat="1" ht="33" customHeight="1">
      <c r="A47" s="52">
        <v>9</v>
      </c>
      <c r="B47" s="53" t="s">
        <v>147</v>
      </c>
      <c r="C47" s="52" t="s">
        <v>136</v>
      </c>
      <c r="D47" s="54"/>
      <c r="E47" s="43">
        <v>894.7</v>
      </c>
      <c r="F47" s="52"/>
      <c r="G47" s="1">
        <v>47240160</v>
      </c>
      <c r="H47" s="1">
        <v>6762100</v>
      </c>
      <c r="I47" s="1">
        <v>0</v>
      </c>
      <c r="J47" s="1">
        <f t="shared" si="0"/>
        <v>54002260</v>
      </c>
      <c r="K47" s="1">
        <v>6750000</v>
      </c>
      <c r="L47" s="1">
        <v>3578800</v>
      </c>
      <c r="M47" s="1">
        <v>118100400</v>
      </c>
      <c r="N47" s="1">
        <v>0</v>
      </c>
      <c r="O47" s="1">
        <f t="shared" si="1"/>
        <v>128429200</v>
      </c>
      <c r="P47" s="7">
        <f t="shared" si="2"/>
        <v>182431460</v>
      </c>
      <c r="Q47" s="43"/>
    </row>
    <row r="48" spans="1:17" s="33" customFormat="1" ht="33" customHeight="1">
      <c r="A48" s="3" t="s">
        <v>28</v>
      </c>
      <c r="B48" s="50" t="s">
        <v>147</v>
      </c>
      <c r="C48" s="3" t="s">
        <v>136</v>
      </c>
      <c r="D48" s="51"/>
      <c r="E48" s="8">
        <v>166.4</v>
      </c>
      <c r="F48" s="3" t="s">
        <v>142</v>
      </c>
      <c r="G48" s="6">
        <v>8785920</v>
      </c>
      <c r="H48" s="6">
        <v>1664000</v>
      </c>
      <c r="I48" s="6">
        <v>0</v>
      </c>
      <c r="J48" s="6">
        <f t="shared" si="0"/>
        <v>10449920</v>
      </c>
      <c r="K48" s="6">
        <v>6750000</v>
      </c>
      <c r="L48" s="6">
        <v>665600</v>
      </c>
      <c r="M48" s="6">
        <v>21964800</v>
      </c>
      <c r="N48" s="6">
        <v>0</v>
      </c>
      <c r="O48" s="6">
        <f t="shared" si="1"/>
        <v>29380400</v>
      </c>
      <c r="P48" s="7">
        <f t="shared" si="2"/>
        <v>39830320</v>
      </c>
      <c r="Q48" s="8"/>
    </row>
    <row r="49" spans="1:17" s="33" customFormat="1" ht="33" customHeight="1">
      <c r="A49" s="3" t="s">
        <v>28</v>
      </c>
      <c r="B49" s="50" t="s">
        <v>147</v>
      </c>
      <c r="C49" s="3" t="s">
        <v>136</v>
      </c>
      <c r="D49" s="51"/>
      <c r="E49" s="8">
        <v>148.1</v>
      </c>
      <c r="F49" s="3" t="s">
        <v>139</v>
      </c>
      <c r="G49" s="6">
        <v>7819680</v>
      </c>
      <c r="H49" s="6">
        <v>1036700</v>
      </c>
      <c r="I49" s="6">
        <v>0</v>
      </c>
      <c r="J49" s="6">
        <f t="shared" si="0"/>
        <v>8856380</v>
      </c>
      <c r="K49" s="6">
        <v>0</v>
      </c>
      <c r="L49" s="6">
        <v>592400</v>
      </c>
      <c r="M49" s="6">
        <v>19549200</v>
      </c>
      <c r="N49" s="6">
        <v>0</v>
      </c>
      <c r="O49" s="6">
        <f t="shared" si="1"/>
        <v>20141600</v>
      </c>
      <c r="P49" s="7">
        <f t="shared" si="2"/>
        <v>28997980</v>
      </c>
      <c r="Q49" s="8"/>
    </row>
    <row r="50" spans="1:17" s="33" customFormat="1" ht="33" customHeight="1">
      <c r="A50" s="3" t="s">
        <v>28</v>
      </c>
      <c r="B50" s="50" t="s">
        <v>147</v>
      </c>
      <c r="C50" s="3" t="s">
        <v>136</v>
      </c>
      <c r="D50" s="51"/>
      <c r="E50" s="8">
        <v>359.1</v>
      </c>
      <c r="F50" s="3" t="s">
        <v>137</v>
      </c>
      <c r="G50" s="6">
        <v>18960480</v>
      </c>
      <c r="H50" s="6">
        <v>2513700</v>
      </c>
      <c r="I50" s="6">
        <v>0</v>
      </c>
      <c r="J50" s="6">
        <f t="shared" si="0"/>
        <v>21474180</v>
      </c>
      <c r="K50" s="6">
        <v>0</v>
      </c>
      <c r="L50" s="6">
        <v>1436400</v>
      </c>
      <c r="M50" s="6">
        <v>47401200</v>
      </c>
      <c r="N50" s="6">
        <v>0</v>
      </c>
      <c r="O50" s="6">
        <f t="shared" si="1"/>
        <v>48837600</v>
      </c>
      <c r="P50" s="7">
        <f t="shared" si="2"/>
        <v>70311780</v>
      </c>
      <c r="Q50" s="8"/>
    </row>
    <row r="51" spans="1:17" s="33" customFormat="1" ht="33" customHeight="1">
      <c r="A51" s="3" t="s">
        <v>28</v>
      </c>
      <c r="B51" s="50" t="s">
        <v>147</v>
      </c>
      <c r="C51" s="3" t="s">
        <v>136</v>
      </c>
      <c r="D51" s="51"/>
      <c r="E51" s="8">
        <v>221.1</v>
      </c>
      <c r="F51" s="3" t="s">
        <v>137</v>
      </c>
      <c r="G51" s="6">
        <v>11674080</v>
      </c>
      <c r="H51" s="6">
        <v>1547700</v>
      </c>
      <c r="I51" s="6">
        <v>0</v>
      </c>
      <c r="J51" s="6">
        <f t="shared" si="0"/>
        <v>13221780</v>
      </c>
      <c r="K51" s="6">
        <v>0</v>
      </c>
      <c r="L51" s="6">
        <v>884400</v>
      </c>
      <c r="M51" s="6">
        <v>29185200</v>
      </c>
      <c r="N51" s="6">
        <v>0</v>
      </c>
      <c r="O51" s="6">
        <f t="shared" si="1"/>
        <v>30069600</v>
      </c>
      <c r="P51" s="7">
        <f t="shared" si="2"/>
        <v>43291380</v>
      </c>
      <c r="Q51" s="8"/>
    </row>
    <row r="52" spans="1:17" s="33" customFormat="1" ht="33" customHeight="1">
      <c r="A52" s="52">
        <v>10</v>
      </c>
      <c r="B52" s="53" t="s">
        <v>148</v>
      </c>
      <c r="C52" s="52" t="s">
        <v>136</v>
      </c>
      <c r="D52" s="54"/>
      <c r="E52" s="43">
        <v>786.5</v>
      </c>
      <c r="F52" s="52"/>
      <c r="G52" s="1">
        <v>41527200</v>
      </c>
      <c r="H52" s="1">
        <v>5505500</v>
      </c>
      <c r="I52" s="1">
        <v>0</v>
      </c>
      <c r="J52" s="1">
        <f t="shared" si="0"/>
        <v>47032700</v>
      </c>
      <c r="K52" s="1">
        <v>2700000</v>
      </c>
      <c r="L52" s="1">
        <v>3146000</v>
      </c>
      <c r="M52" s="1">
        <v>103818000</v>
      </c>
      <c r="N52" s="1">
        <v>0</v>
      </c>
      <c r="O52" s="1">
        <f t="shared" si="1"/>
        <v>109664000</v>
      </c>
      <c r="P52" s="7">
        <f t="shared" si="2"/>
        <v>156696700</v>
      </c>
      <c r="Q52" s="43"/>
    </row>
    <row r="53" spans="1:17" s="33" customFormat="1" ht="33" customHeight="1">
      <c r="A53" s="3" t="s">
        <v>28</v>
      </c>
      <c r="B53" s="50" t="s">
        <v>148</v>
      </c>
      <c r="C53" s="3" t="s">
        <v>136</v>
      </c>
      <c r="D53" s="51"/>
      <c r="E53" s="8">
        <v>430.8</v>
      </c>
      <c r="F53" s="3" t="s">
        <v>137</v>
      </c>
      <c r="G53" s="6">
        <v>22746240</v>
      </c>
      <c r="H53" s="6">
        <v>3015600</v>
      </c>
      <c r="I53" s="6">
        <v>0</v>
      </c>
      <c r="J53" s="6">
        <f t="shared" si="0"/>
        <v>25761840</v>
      </c>
      <c r="K53" s="6">
        <v>2700000</v>
      </c>
      <c r="L53" s="6">
        <v>1723200</v>
      </c>
      <c r="M53" s="6">
        <v>56865600</v>
      </c>
      <c r="N53" s="6">
        <v>0</v>
      </c>
      <c r="O53" s="6">
        <f t="shared" si="1"/>
        <v>61288800</v>
      </c>
      <c r="P53" s="7">
        <f t="shared" si="2"/>
        <v>87050640</v>
      </c>
      <c r="Q53" s="8"/>
    </row>
    <row r="54" spans="1:17" s="33" customFormat="1" ht="33" customHeight="1">
      <c r="A54" s="3" t="s">
        <v>28</v>
      </c>
      <c r="B54" s="50" t="s">
        <v>148</v>
      </c>
      <c r="C54" s="3" t="s">
        <v>136</v>
      </c>
      <c r="D54" s="51"/>
      <c r="E54" s="8">
        <v>355.7</v>
      </c>
      <c r="F54" s="3" t="s">
        <v>137</v>
      </c>
      <c r="G54" s="6">
        <v>18780960</v>
      </c>
      <c r="H54" s="6">
        <v>2489900</v>
      </c>
      <c r="I54" s="6">
        <v>0</v>
      </c>
      <c r="J54" s="6">
        <f t="shared" si="0"/>
        <v>21270860</v>
      </c>
      <c r="K54" s="6">
        <v>0</v>
      </c>
      <c r="L54" s="6">
        <v>1422800</v>
      </c>
      <c r="M54" s="6">
        <v>46952400</v>
      </c>
      <c r="N54" s="6">
        <v>0</v>
      </c>
      <c r="O54" s="6">
        <f t="shared" si="1"/>
        <v>48375200</v>
      </c>
      <c r="P54" s="7">
        <f t="shared" si="2"/>
        <v>69646060</v>
      </c>
      <c r="Q54" s="8"/>
    </row>
    <row r="55" spans="1:17" s="33" customFormat="1" ht="33" customHeight="1">
      <c r="A55" s="52">
        <v>11</v>
      </c>
      <c r="B55" s="53" t="s">
        <v>149</v>
      </c>
      <c r="C55" s="52" t="s">
        <v>136</v>
      </c>
      <c r="D55" s="54"/>
      <c r="E55" s="43">
        <v>626.1</v>
      </c>
      <c r="F55" s="52"/>
      <c r="G55" s="1">
        <v>33058080</v>
      </c>
      <c r="H55" s="1">
        <v>4801800</v>
      </c>
      <c r="I55" s="1">
        <v>0</v>
      </c>
      <c r="J55" s="1">
        <f t="shared" si="0"/>
        <v>37859880</v>
      </c>
      <c r="K55" s="1">
        <v>2700000</v>
      </c>
      <c r="L55" s="1">
        <v>2504400</v>
      </c>
      <c r="M55" s="1">
        <v>82645200</v>
      </c>
      <c r="N55" s="1">
        <v>0</v>
      </c>
      <c r="O55" s="1">
        <f t="shared" si="1"/>
        <v>87849600</v>
      </c>
      <c r="P55" s="7">
        <f t="shared" si="2"/>
        <v>125709480</v>
      </c>
      <c r="Q55" s="43"/>
    </row>
    <row r="56" spans="1:17" s="33" customFormat="1" ht="33" customHeight="1">
      <c r="A56" s="3" t="s">
        <v>28</v>
      </c>
      <c r="B56" s="50" t="s">
        <v>149</v>
      </c>
      <c r="C56" s="3" t="s">
        <v>136</v>
      </c>
      <c r="D56" s="51"/>
      <c r="E56" s="8">
        <v>139.69999999999999</v>
      </c>
      <c r="F56" s="3" t="s">
        <v>142</v>
      </c>
      <c r="G56" s="6">
        <v>7376160</v>
      </c>
      <c r="H56" s="6">
        <v>1397000</v>
      </c>
      <c r="I56" s="6">
        <v>0</v>
      </c>
      <c r="J56" s="6">
        <f t="shared" si="0"/>
        <v>8773160</v>
      </c>
      <c r="K56" s="6">
        <v>2700000</v>
      </c>
      <c r="L56" s="6">
        <v>558800</v>
      </c>
      <c r="M56" s="6">
        <v>18440400</v>
      </c>
      <c r="N56" s="6">
        <v>0</v>
      </c>
      <c r="O56" s="6">
        <f t="shared" si="1"/>
        <v>21699200</v>
      </c>
      <c r="P56" s="7">
        <f t="shared" si="2"/>
        <v>30472360</v>
      </c>
      <c r="Q56" s="8"/>
    </row>
    <row r="57" spans="1:17" s="33" customFormat="1" ht="33" customHeight="1">
      <c r="A57" s="3" t="s">
        <v>28</v>
      </c>
      <c r="B57" s="50" t="s">
        <v>149</v>
      </c>
      <c r="C57" s="3" t="s">
        <v>136</v>
      </c>
      <c r="D57" s="51"/>
      <c r="E57" s="8">
        <v>229.4</v>
      </c>
      <c r="F57" s="3" t="s">
        <v>137</v>
      </c>
      <c r="G57" s="6">
        <v>12112320</v>
      </c>
      <c r="H57" s="6">
        <v>1605800</v>
      </c>
      <c r="I57" s="6">
        <v>0</v>
      </c>
      <c r="J57" s="6">
        <f t="shared" si="0"/>
        <v>13718120</v>
      </c>
      <c r="K57" s="6">
        <v>0</v>
      </c>
      <c r="L57" s="6">
        <v>917600</v>
      </c>
      <c r="M57" s="6">
        <v>30280800</v>
      </c>
      <c r="N57" s="6">
        <v>0</v>
      </c>
      <c r="O57" s="6">
        <f t="shared" si="1"/>
        <v>31198400</v>
      </c>
      <c r="P57" s="7">
        <f t="shared" si="2"/>
        <v>44916520</v>
      </c>
      <c r="Q57" s="8"/>
    </row>
    <row r="58" spans="1:17" s="33" customFormat="1" ht="33" customHeight="1">
      <c r="A58" s="3" t="s">
        <v>28</v>
      </c>
      <c r="B58" s="50" t="s">
        <v>149</v>
      </c>
      <c r="C58" s="3" t="s">
        <v>136</v>
      </c>
      <c r="D58" s="51"/>
      <c r="E58" s="8">
        <v>257</v>
      </c>
      <c r="F58" s="3" t="s">
        <v>137</v>
      </c>
      <c r="G58" s="6">
        <v>13569600</v>
      </c>
      <c r="H58" s="6">
        <v>1799000</v>
      </c>
      <c r="I58" s="6">
        <v>0</v>
      </c>
      <c r="J58" s="6">
        <f t="shared" si="0"/>
        <v>15368600</v>
      </c>
      <c r="K58" s="6">
        <v>0</v>
      </c>
      <c r="L58" s="6">
        <v>1028000</v>
      </c>
      <c r="M58" s="6">
        <v>33924000</v>
      </c>
      <c r="N58" s="6">
        <v>0</v>
      </c>
      <c r="O58" s="6">
        <f t="shared" si="1"/>
        <v>34952000</v>
      </c>
      <c r="P58" s="7">
        <f t="shared" si="2"/>
        <v>50320600</v>
      </c>
      <c r="Q58" s="8"/>
    </row>
    <row r="59" spans="1:17" s="33" customFormat="1" ht="33" customHeight="1">
      <c r="A59" s="52">
        <v>12</v>
      </c>
      <c r="B59" s="53" t="s">
        <v>150</v>
      </c>
      <c r="C59" s="52" t="s">
        <v>136</v>
      </c>
      <c r="D59" s="54"/>
      <c r="E59" s="43">
        <v>166.3</v>
      </c>
      <c r="F59" s="52"/>
      <c r="G59" s="1">
        <v>8780640</v>
      </c>
      <c r="H59" s="1">
        <v>1663000</v>
      </c>
      <c r="I59" s="1">
        <v>0</v>
      </c>
      <c r="J59" s="1">
        <f t="shared" si="0"/>
        <v>10443640</v>
      </c>
      <c r="K59" s="1">
        <v>4050000</v>
      </c>
      <c r="L59" s="1">
        <v>665200</v>
      </c>
      <c r="M59" s="1">
        <v>21951600</v>
      </c>
      <c r="N59" s="1">
        <v>0</v>
      </c>
      <c r="O59" s="1">
        <f t="shared" si="1"/>
        <v>26666800</v>
      </c>
      <c r="P59" s="7">
        <f t="shared" si="2"/>
        <v>37110440</v>
      </c>
      <c r="Q59" s="43"/>
    </row>
    <row r="60" spans="1:17" s="33" customFormat="1" ht="33" customHeight="1">
      <c r="A60" s="3" t="s">
        <v>28</v>
      </c>
      <c r="B60" s="50" t="s">
        <v>151</v>
      </c>
      <c r="C60" s="3" t="s">
        <v>136</v>
      </c>
      <c r="D60" s="51"/>
      <c r="E60" s="8">
        <v>166.3</v>
      </c>
      <c r="F60" s="3" t="s">
        <v>142</v>
      </c>
      <c r="G60" s="6">
        <v>8780640</v>
      </c>
      <c r="H60" s="6">
        <v>1663000</v>
      </c>
      <c r="I60" s="6">
        <v>0</v>
      </c>
      <c r="J60" s="6">
        <f t="shared" si="0"/>
        <v>10443640</v>
      </c>
      <c r="K60" s="6">
        <v>4050000</v>
      </c>
      <c r="L60" s="6">
        <v>665200</v>
      </c>
      <c r="M60" s="6">
        <v>21951600</v>
      </c>
      <c r="N60" s="6">
        <v>0</v>
      </c>
      <c r="O60" s="6">
        <f t="shared" si="1"/>
        <v>26666800</v>
      </c>
      <c r="P60" s="7">
        <f t="shared" si="2"/>
        <v>37110440</v>
      </c>
      <c r="Q60" s="8"/>
    </row>
    <row r="61" spans="1:17" s="33" customFormat="1" ht="33" customHeight="1">
      <c r="A61" s="52">
        <v>13</v>
      </c>
      <c r="B61" s="53" t="s">
        <v>152</v>
      </c>
      <c r="C61" s="52" t="s">
        <v>136</v>
      </c>
      <c r="D61" s="54"/>
      <c r="E61" s="43">
        <v>976.1</v>
      </c>
      <c r="F61" s="52"/>
      <c r="G61" s="1">
        <v>51538080</v>
      </c>
      <c r="H61" s="1">
        <v>6832700</v>
      </c>
      <c r="I61" s="1">
        <v>0</v>
      </c>
      <c r="J61" s="1">
        <f t="shared" si="0"/>
        <v>58370780</v>
      </c>
      <c r="K61" s="1">
        <v>5400000</v>
      </c>
      <c r="L61" s="1">
        <v>3904400</v>
      </c>
      <c r="M61" s="1">
        <v>128845200</v>
      </c>
      <c r="N61" s="1">
        <v>3000000</v>
      </c>
      <c r="O61" s="1">
        <f t="shared" si="1"/>
        <v>141149600</v>
      </c>
      <c r="P61" s="7">
        <f t="shared" si="2"/>
        <v>199520380</v>
      </c>
      <c r="Q61" s="43"/>
    </row>
    <row r="62" spans="1:17" s="33" customFormat="1" ht="33" customHeight="1">
      <c r="A62" s="3" t="s">
        <v>28</v>
      </c>
      <c r="B62" s="50" t="s">
        <v>152</v>
      </c>
      <c r="C62" s="3" t="s">
        <v>136</v>
      </c>
      <c r="D62" s="51"/>
      <c r="E62" s="8">
        <v>147</v>
      </c>
      <c r="F62" s="3" t="s">
        <v>137</v>
      </c>
      <c r="G62" s="6">
        <v>7761600</v>
      </c>
      <c r="H62" s="6">
        <v>1029000</v>
      </c>
      <c r="I62" s="6">
        <v>0</v>
      </c>
      <c r="J62" s="6">
        <f t="shared" si="0"/>
        <v>8790600</v>
      </c>
      <c r="K62" s="6">
        <v>5400000</v>
      </c>
      <c r="L62" s="6">
        <v>588000</v>
      </c>
      <c r="M62" s="6">
        <v>19404000</v>
      </c>
      <c r="N62" s="6">
        <v>3000000</v>
      </c>
      <c r="O62" s="6">
        <f t="shared" si="1"/>
        <v>28392000</v>
      </c>
      <c r="P62" s="7">
        <f t="shared" si="2"/>
        <v>37182600</v>
      </c>
      <c r="Q62" s="8"/>
    </row>
    <row r="63" spans="1:17" s="33" customFormat="1" ht="33" customHeight="1">
      <c r="A63" s="3" t="s">
        <v>28</v>
      </c>
      <c r="B63" s="50" t="s">
        <v>152</v>
      </c>
      <c r="C63" s="3" t="s">
        <v>136</v>
      </c>
      <c r="D63" s="51"/>
      <c r="E63" s="8">
        <v>569.20000000000005</v>
      </c>
      <c r="F63" s="3" t="s">
        <v>137</v>
      </c>
      <c r="G63" s="6">
        <v>30053760</v>
      </c>
      <c r="H63" s="6">
        <v>3984400</v>
      </c>
      <c r="I63" s="6">
        <v>0</v>
      </c>
      <c r="J63" s="6">
        <f t="shared" si="0"/>
        <v>34038160</v>
      </c>
      <c r="K63" s="6">
        <v>0</v>
      </c>
      <c r="L63" s="6">
        <v>2276800</v>
      </c>
      <c r="M63" s="6">
        <v>75134400</v>
      </c>
      <c r="N63" s="6">
        <v>0</v>
      </c>
      <c r="O63" s="6">
        <f t="shared" si="1"/>
        <v>77411200</v>
      </c>
      <c r="P63" s="7">
        <f t="shared" si="2"/>
        <v>111449360</v>
      </c>
      <c r="Q63" s="8"/>
    </row>
    <row r="64" spans="1:17" s="33" customFormat="1" ht="33" customHeight="1">
      <c r="A64" s="3" t="s">
        <v>28</v>
      </c>
      <c r="B64" s="50" t="s">
        <v>152</v>
      </c>
      <c r="C64" s="3" t="s">
        <v>136</v>
      </c>
      <c r="D64" s="51"/>
      <c r="E64" s="8">
        <v>259.89999999999998</v>
      </c>
      <c r="F64" s="3" t="s">
        <v>137</v>
      </c>
      <c r="G64" s="6">
        <v>13722720</v>
      </c>
      <c r="H64" s="6">
        <v>1819300</v>
      </c>
      <c r="I64" s="6">
        <v>0</v>
      </c>
      <c r="J64" s="6">
        <f t="shared" si="0"/>
        <v>15542020</v>
      </c>
      <c r="K64" s="6">
        <v>0</v>
      </c>
      <c r="L64" s="6">
        <v>1039600</v>
      </c>
      <c r="M64" s="6">
        <v>34306800</v>
      </c>
      <c r="N64" s="6">
        <v>0</v>
      </c>
      <c r="O64" s="6">
        <f t="shared" si="1"/>
        <v>35346400</v>
      </c>
      <c r="P64" s="7">
        <f t="shared" si="2"/>
        <v>50888420</v>
      </c>
      <c r="Q64" s="8"/>
    </row>
    <row r="65" spans="1:17" s="33" customFormat="1" ht="33" customHeight="1">
      <c r="A65" s="52">
        <v>14</v>
      </c>
      <c r="B65" s="53" t="s">
        <v>153</v>
      </c>
      <c r="C65" s="52" t="s">
        <v>136</v>
      </c>
      <c r="D65" s="54"/>
      <c r="E65" s="43">
        <v>518.20000000000005</v>
      </c>
      <c r="F65" s="52"/>
      <c r="G65" s="1">
        <v>27360960</v>
      </c>
      <c r="H65" s="1">
        <v>4122100</v>
      </c>
      <c r="I65" s="1">
        <v>0</v>
      </c>
      <c r="J65" s="1">
        <f t="shared" si="0"/>
        <v>31483060</v>
      </c>
      <c r="K65" s="1">
        <v>2700000</v>
      </c>
      <c r="L65" s="1">
        <v>2072800</v>
      </c>
      <c r="M65" s="1">
        <v>68402400</v>
      </c>
      <c r="N65" s="1">
        <v>0</v>
      </c>
      <c r="O65" s="1">
        <f t="shared" si="1"/>
        <v>73175200</v>
      </c>
      <c r="P65" s="7">
        <f t="shared" si="2"/>
        <v>104658260</v>
      </c>
      <c r="Q65" s="43"/>
    </row>
    <row r="66" spans="1:17" s="33" customFormat="1" ht="33" customHeight="1">
      <c r="A66" s="3" t="s">
        <v>28</v>
      </c>
      <c r="B66" s="50" t="s">
        <v>153</v>
      </c>
      <c r="C66" s="3" t="s">
        <v>136</v>
      </c>
      <c r="D66" s="51"/>
      <c r="E66" s="8">
        <v>353.3</v>
      </c>
      <c r="F66" s="3" t="s">
        <v>137</v>
      </c>
      <c r="G66" s="6">
        <v>18654240</v>
      </c>
      <c r="H66" s="6">
        <v>2473100</v>
      </c>
      <c r="I66" s="6">
        <v>0</v>
      </c>
      <c r="J66" s="6">
        <f t="shared" si="0"/>
        <v>21127340</v>
      </c>
      <c r="K66" s="6">
        <v>2700000</v>
      </c>
      <c r="L66" s="6">
        <v>1413200</v>
      </c>
      <c r="M66" s="6">
        <v>46635600</v>
      </c>
      <c r="N66" s="6">
        <v>0</v>
      </c>
      <c r="O66" s="6">
        <f t="shared" si="1"/>
        <v>50748800</v>
      </c>
      <c r="P66" s="7">
        <f t="shared" si="2"/>
        <v>71876140</v>
      </c>
      <c r="Q66" s="8"/>
    </row>
    <row r="67" spans="1:17" s="33" customFormat="1" ht="33" customHeight="1">
      <c r="A67" s="3" t="s">
        <v>28</v>
      </c>
      <c r="B67" s="50" t="s">
        <v>153</v>
      </c>
      <c r="C67" s="3" t="s">
        <v>136</v>
      </c>
      <c r="D67" s="51"/>
      <c r="E67" s="8">
        <v>164.9</v>
      </c>
      <c r="F67" s="3" t="s">
        <v>142</v>
      </c>
      <c r="G67" s="6">
        <v>8706720</v>
      </c>
      <c r="H67" s="6">
        <v>1649000</v>
      </c>
      <c r="I67" s="6">
        <v>0</v>
      </c>
      <c r="J67" s="6">
        <f t="shared" si="0"/>
        <v>10355720</v>
      </c>
      <c r="K67" s="6">
        <v>0</v>
      </c>
      <c r="L67" s="6">
        <v>659600</v>
      </c>
      <c r="M67" s="6">
        <v>21766800</v>
      </c>
      <c r="N67" s="6">
        <v>0</v>
      </c>
      <c r="O67" s="6">
        <f t="shared" si="1"/>
        <v>22426400</v>
      </c>
      <c r="P67" s="7">
        <f t="shared" si="2"/>
        <v>32782120</v>
      </c>
      <c r="Q67" s="8"/>
    </row>
    <row r="68" spans="1:17" s="33" customFormat="1" ht="33" customHeight="1">
      <c r="A68" s="52">
        <v>15</v>
      </c>
      <c r="B68" s="53" t="s">
        <v>154</v>
      </c>
      <c r="C68" s="52" t="s">
        <v>136</v>
      </c>
      <c r="D68" s="54"/>
      <c r="E68" s="43">
        <v>375.2</v>
      </c>
      <c r="F68" s="52"/>
      <c r="G68" s="1">
        <v>19810560</v>
      </c>
      <c r="H68" s="1">
        <v>2908100</v>
      </c>
      <c r="I68" s="1">
        <v>0</v>
      </c>
      <c r="J68" s="1">
        <f t="shared" si="0"/>
        <v>22718660</v>
      </c>
      <c r="K68" s="1">
        <v>5400000</v>
      </c>
      <c r="L68" s="1">
        <v>1500800</v>
      </c>
      <c r="M68" s="1">
        <v>49526400</v>
      </c>
      <c r="N68" s="1">
        <v>0</v>
      </c>
      <c r="O68" s="1">
        <f t="shared" si="1"/>
        <v>56427200</v>
      </c>
      <c r="P68" s="7">
        <f t="shared" si="2"/>
        <v>79145860</v>
      </c>
      <c r="Q68" s="43"/>
    </row>
    <row r="69" spans="1:17" s="33" customFormat="1" ht="33" customHeight="1">
      <c r="A69" s="3" t="s">
        <v>28</v>
      </c>
      <c r="B69" s="50" t="s">
        <v>154</v>
      </c>
      <c r="C69" s="3" t="s">
        <v>136</v>
      </c>
      <c r="D69" s="51"/>
      <c r="E69" s="8">
        <v>93.9</v>
      </c>
      <c r="F69" s="3" t="s">
        <v>142</v>
      </c>
      <c r="G69" s="6">
        <v>4957920</v>
      </c>
      <c r="H69" s="6">
        <v>939000</v>
      </c>
      <c r="I69" s="6">
        <v>0</v>
      </c>
      <c r="J69" s="6">
        <f t="shared" si="0"/>
        <v>5896920</v>
      </c>
      <c r="K69" s="6">
        <v>5400000</v>
      </c>
      <c r="L69" s="6">
        <v>375600</v>
      </c>
      <c r="M69" s="6">
        <v>12394800</v>
      </c>
      <c r="N69" s="6">
        <v>0</v>
      </c>
      <c r="O69" s="6">
        <f t="shared" si="1"/>
        <v>18170400</v>
      </c>
      <c r="P69" s="7">
        <f t="shared" si="2"/>
        <v>24067320</v>
      </c>
      <c r="Q69" s="8"/>
    </row>
    <row r="70" spans="1:17" s="33" customFormat="1" ht="33" customHeight="1">
      <c r="A70" s="3" t="s">
        <v>28</v>
      </c>
      <c r="B70" s="50" t="s">
        <v>154</v>
      </c>
      <c r="C70" s="3" t="s">
        <v>136</v>
      </c>
      <c r="D70" s="51"/>
      <c r="E70" s="8">
        <v>281.3</v>
      </c>
      <c r="F70" s="3" t="s">
        <v>137</v>
      </c>
      <c r="G70" s="6">
        <v>14852640</v>
      </c>
      <c r="H70" s="6">
        <v>1969100</v>
      </c>
      <c r="I70" s="6">
        <v>0</v>
      </c>
      <c r="J70" s="6">
        <f t="shared" si="0"/>
        <v>16821740</v>
      </c>
      <c r="K70" s="6">
        <v>0</v>
      </c>
      <c r="L70" s="6">
        <v>1125200</v>
      </c>
      <c r="M70" s="6">
        <v>37131600</v>
      </c>
      <c r="N70" s="6">
        <v>0</v>
      </c>
      <c r="O70" s="6">
        <f t="shared" si="1"/>
        <v>38256800</v>
      </c>
      <c r="P70" s="7">
        <f t="shared" si="2"/>
        <v>55078540</v>
      </c>
      <c r="Q70" s="8"/>
    </row>
    <row r="71" spans="1:17" s="33" customFormat="1" ht="33" customHeight="1">
      <c r="A71" s="52">
        <v>16</v>
      </c>
      <c r="B71" s="53" t="s">
        <v>155</v>
      </c>
      <c r="C71" s="52" t="s">
        <v>136</v>
      </c>
      <c r="D71" s="54"/>
      <c r="E71" s="43">
        <v>1639.6</v>
      </c>
      <c r="F71" s="52"/>
      <c r="G71" s="1">
        <v>86570880</v>
      </c>
      <c r="H71" s="1">
        <v>12182500</v>
      </c>
      <c r="I71" s="1">
        <v>0</v>
      </c>
      <c r="J71" s="1">
        <f t="shared" si="0"/>
        <v>98753380</v>
      </c>
      <c r="K71" s="1">
        <v>10800000</v>
      </c>
      <c r="L71" s="1">
        <v>6558400</v>
      </c>
      <c r="M71" s="1">
        <v>216427200</v>
      </c>
      <c r="N71" s="1">
        <v>0</v>
      </c>
      <c r="O71" s="1">
        <f t="shared" si="1"/>
        <v>233785600</v>
      </c>
      <c r="P71" s="7">
        <f t="shared" si="2"/>
        <v>332538980</v>
      </c>
      <c r="Q71" s="43"/>
    </row>
    <row r="72" spans="1:17" s="33" customFormat="1" ht="33" customHeight="1">
      <c r="A72" s="3" t="s">
        <v>28</v>
      </c>
      <c r="B72" s="50" t="s">
        <v>155</v>
      </c>
      <c r="C72" s="3" t="s">
        <v>136</v>
      </c>
      <c r="D72" s="51"/>
      <c r="E72" s="8">
        <v>309</v>
      </c>
      <c r="F72" s="3" t="s">
        <v>137</v>
      </c>
      <c r="G72" s="6">
        <v>16315200</v>
      </c>
      <c r="H72" s="6">
        <v>2163000</v>
      </c>
      <c r="I72" s="6">
        <v>0</v>
      </c>
      <c r="J72" s="6">
        <f t="shared" si="0"/>
        <v>18478200</v>
      </c>
      <c r="K72" s="6">
        <v>10800000</v>
      </c>
      <c r="L72" s="6">
        <v>1236000</v>
      </c>
      <c r="M72" s="6">
        <v>40788000</v>
      </c>
      <c r="N72" s="6">
        <v>0</v>
      </c>
      <c r="O72" s="6">
        <f t="shared" si="1"/>
        <v>52824000</v>
      </c>
      <c r="P72" s="7">
        <f t="shared" si="2"/>
        <v>71302200</v>
      </c>
      <c r="Q72" s="8"/>
    </row>
    <row r="73" spans="1:17" s="33" customFormat="1" ht="33" customHeight="1">
      <c r="A73" s="3" t="s">
        <v>28</v>
      </c>
      <c r="B73" s="50" t="s">
        <v>155</v>
      </c>
      <c r="C73" s="3" t="s">
        <v>136</v>
      </c>
      <c r="D73" s="51"/>
      <c r="E73" s="8">
        <v>464.2</v>
      </c>
      <c r="F73" s="3" t="s">
        <v>137</v>
      </c>
      <c r="G73" s="6">
        <v>24509760</v>
      </c>
      <c r="H73" s="6">
        <v>3249400</v>
      </c>
      <c r="I73" s="6">
        <v>0</v>
      </c>
      <c r="J73" s="6">
        <f t="shared" si="0"/>
        <v>27759160</v>
      </c>
      <c r="K73" s="6">
        <v>0</v>
      </c>
      <c r="L73" s="6">
        <v>1856800</v>
      </c>
      <c r="M73" s="6">
        <v>61274400</v>
      </c>
      <c r="N73" s="6">
        <v>0</v>
      </c>
      <c r="O73" s="6">
        <f t="shared" si="1"/>
        <v>63131200</v>
      </c>
      <c r="P73" s="7">
        <f t="shared" si="2"/>
        <v>90890360</v>
      </c>
      <c r="Q73" s="8"/>
    </row>
    <row r="74" spans="1:17" s="33" customFormat="1" ht="33" customHeight="1">
      <c r="A74" s="3" t="s">
        <v>28</v>
      </c>
      <c r="B74" s="50" t="s">
        <v>155</v>
      </c>
      <c r="C74" s="3" t="s">
        <v>136</v>
      </c>
      <c r="D74" s="51"/>
      <c r="E74" s="8">
        <v>139.19999999999999</v>
      </c>
      <c r="F74" s="3" t="s">
        <v>139</v>
      </c>
      <c r="G74" s="6">
        <v>7349760</v>
      </c>
      <c r="H74" s="6">
        <v>974400</v>
      </c>
      <c r="I74" s="6">
        <v>0</v>
      </c>
      <c r="J74" s="6">
        <f t="shared" si="0"/>
        <v>8324160</v>
      </c>
      <c r="K74" s="6">
        <v>0</v>
      </c>
      <c r="L74" s="6">
        <v>556800</v>
      </c>
      <c r="M74" s="6">
        <v>18374400</v>
      </c>
      <c r="N74" s="6">
        <v>0</v>
      </c>
      <c r="O74" s="6">
        <f t="shared" si="1"/>
        <v>18931200</v>
      </c>
      <c r="P74" s="7">
        <f t="shared" si="2"/>
        <v>27255360</v>
      </c>
      <c r="Q74" s="8"/>
    </row>
    <row r="75" spans="1:17" s="33" customFormat="1" ht="33" customHeight="1">
      <c r="A75" s="3" t="s">
        <v>28</v>
      </c>
      <c r="B75" s="50" t="s">
        <v>155</v>
      </c>
      <c r="C75" s="3" t="s">
        <v>136</v>
      </c>
      <c r="D75" s="51"/>
      <c r="E75" s="8">
        <v>235.1</v>
      </c>
      <c r="F75" s="3" t="s">
        <v>142</v>
      </c>
      <c r="G75" s="6">
        <v>12413280</v>
      </c>
      <c r="H75" s="6">
        <v>2351000</v>
      </c>
      <c r="I75" s="6">
        <v>0</v>
      </c>
      <c r="J75" s="6">
        <f t="shared" si="0"/>
        <v>14764280</v>
      </c>
      <c r="K75" s="6">
        <v>0</v>
      </c>
      <c r="L75" s="6">
        <v>940400</v>
      </c>
      <c r="M75" s="6">
        <v>31033200</v>
      </c>
      <c r="N75" s="6">
        <v>0</v>
      </c>
      <c r="O75" s="6">
        <f t="shared" si="1"/>
        <v>31973600</v>
      </c>
      <c r="P75" s="7">
        <f t="shared" si="2"/>
        <v>46737880</v>
      </c>
      <c r="Q75" s="8"/>
    </row>
    <row r="76" spans="1:17" s="33" customFormat="1" ht="33" customHeight="1">
      <c r="A76" s="3" t="s">
        <v>28</v>
      </c>
      <c r="B76" s="50" t="s">
        <v>155</v>
      </c>
      <c r="C76" s="3" t="s">
        <v>136</v>
      </c>
      <c r="D76" s="51"/>
      <c r="E76" s="8">
        <v>168.7</v>
      </c>
      <c r="F76" s="3" t="s">
        <v>137</v>
      </c>
      <c r="G76" s="6">
        <v>8907360</v>
      </c>
      <c r="H76" s="6">
        <v>1180900</v>
      </c>
      <c r="I76" s="6">
        <v>0</v>
      </c>
      <c r="J76" s="6">
        <f t="shared" ref="J76:J139" si="3">G76+H76</f>
        <v>10088260</v>
      </c>
      <c r="K76" s="6">
        <v>0</v>
      </c>
      <c r="L76" s="6">
        <v>674800</v>
      </c>
      <c r="M76" s="6">
        <v>22268400</v>
      </c>
      <c r="N76" s="6">
        <v>0</v>
      </c>
      <c r="O76" s="6">
        <f t="shared" ref="O76:O139" si="4">K76+L76+M76+N76</f>
        <v>22943200</v>
      </c>
      <c r="P76" s="7">
        <f t="shared" ref="P76:P139" si="5">O76+J76</f>
        <v>33031460</v>
      </c>
      <c r="Q76" s="8"/>
    </row>
    <row r="77" spans="1:17" s="33" customFormat="1" ht="33" customHeight="1">
      <c r="A77" s="3" t="s">
        <v>28</v>
      </c>
      <c r="B77" s="50" t="s">
        <v>155</v>
      </c>
      <c r="C77" s="3" t="s">
        <v>136</v>
      </c>
      <c r="D77" s="51"/>
      <c r="E77" s="8">
        <v>323.39999999999998</v>
      </c>
      <c r="F77" s="3" t="s">
        <v>137</v>
      </c>
      <c r="G77" s="6">
        <v>17075520</v>
      </c>
      <c r="H77" s="6">
        <v>2263800</v>
      </c>
      <c r="I77" s="6">
        <v>0</v>
      </c>
      <c r="J77" s="6">
        <f t="shared" si="3"/>
        <v>19339320</v>
      </c>
      <c r="K77" s="6">
        <v>0</v>
      </c>
      <c r="L77" s="6">
        <v>1293600</v>
      </c>
      <c r="M77" s="6">
        <v>42688800</v>
      </c>
      <c r="N77" s="6">
        <v>0</v>
      </c>
      <c r="O77" s="6">
        <f t="shared" si="4"/>
        <v>43982400</v>
      </c>
      <c r="P77" s="7">
        <f t="shared" si="5"/>
        <v>63321720</v>
      </c>
      <c r="Q77" s="8"/>
    </row>
    <row r="78" spans="1:17" s="33" customFormat="1" ht="33" customHeight="1">
      <c r="A78" s="52">
        <v>17</v>
      </c>
      <c r="B78" s="53" t="s">
        <v>156</v>
      </c>
      <c r="C78" s="52" t="s">
        <v>136</v>
      </c>
      <c r="D78" s="54"/>
      <c r="E78" s="43">
        <v>748.5</v>
      </c>
      <c r="F78" s="52"/>
      <c r="G78" s="1">
        <v>39520800</v>
      </c>
      <c r="H78" s="1">
        <v>5239500</v>
      </c>
      <c r="I78" s="1">
        <v>0</v>
      </c>
      <c r="J78" s="1">
        <f t="shared" si="3"/>
        <v>44760300</v>
      </c>
      <c r="K78" s="1">
        <v>10800000</v>
      </c>
      <c r="L78" s="1">
        <v>2994000</v>
      </c>
      <c r="M78" s="1">
        <v>98802000</v>
      </c>
      <c r="N78" s="1">
        <v>3000000</v>
      </c>
      <c r="O78" s="1">
        <f t="shared" si="4"/>
        <v>115596000</v>
      </c>
      <c r="P78" s="7">
        <f t="shared" si="5"/>
        <v>160356300</v>
      </c>
      <c r="Q78" s="43"/>
    </row>
    <row r="79" spans="1:17" s="33" customFormat="1" ht="33" customHeight="1">
      <c r="A79" s="3" t="s">
        <v>28</v>
      </c>
      <c r="B79" s="50" t="s">
        <v>156</v>
      </c>
      <c r="C79" s="3" t="s">
        <v>136</v>
      </c>
      <c r="D79" s="51"/>
      <c r="E79" s="8">
        <v>209.8</v>
      </c>
      <c r="F79" s="3" t="s">
        <v>137</v>
      </c>
      <c r="G79" s="6">
        <v>11077440</v>
      </c>
      <c r="H79" s="6">
        <v>1468600</v>
      </c>
      <c r="I79" s="6">
        <v>0</v>
      </c>
      <c r="J79" s="6">
        <f t="shared" si="3"/>
        <v>12546040</v>
      </c>
      <c r="K79" s="6">
        <v>10800000</v>
      </c>
      <c r="L79" s="6">
        <v>839200</v>
      </c>
      <c r="M79" s="6">
        <v>27693600</v>
      </c>
      <c r="N79" s="6">
        <v>3000000</v>
      </c>
      <c r="O79" s="6">
        <f t="shared" si="4"/>
        <v>42332800</v>
      </c>
      <c r="P79" s="7">
        <f t="shared" si="5"/>
        <v>54878840</v>
      </c>
      <c r="Q79" s="8"/>
    </row>
    <row r="80" spans="1:17" s="33" customFormat="1" ht="33" customHeight="1">
      <c r="A80" s="3" t="s">
        <v>28</v>
      </c>
      <c r="B80" s="50" t="s">
        <v>156</v>
      </c>
      <c r="C80" s="3" t="s">
        <v>136</v>
      </c>
      <c r="D80" s="51"/>
      <c r="E80" s="8">
        <v>538.70000000000005</v>
      </c>
      <c r="F80" s="3" t="s">
        <v>137</v>
      </c>
      <c r="G80" s="6">
        <v>28443360</v>
      </c>
      <c r="H80" s="6">
        <v>3770900</v>
      </c>
      <c r="I80" s="6">
        <v>0</v>
      </c>
      <c r="J80" s="6">
        <f t="shared" si="3"/>
        <v>32214260</v>
      </c>
      <c r="K80" s="6">
        <v>0</v>
      </c>
      <c r="L80" s="6">
        <v>2154800</v>
      </c>
      <c r="M80" s="6">
        <v>71108400</v>
      </c>
      <c r="N80" s="6">
        <v>0</v>
      </c>
      <c r="O80" s="6">
        <f t="shared" si="4"/>
        <v>73263200</v>
      </c>
      <c r="P80" s="7">
        <f t="shared" si="5"/>
        <v>105477460</v>
      </c>
      <c r="Q80" s="8"/>
    </row>
    <row r="81" spans="1:17" s="33" customFormat="1" ht="33" customHeight="1">
      <c r="A81" s="52">
        <v>18</v>
      </c>
      <c r="B81" s="53" t="s">
        <v>157</v>
      </c>
      <c r="C81" s="52" t="s">
        <v>136</v>
      </c>
      <c r="D81" s="54"/>
      <c r="E81" s="43">
        <v>909.1</v>
      </c>
      <c r="F81" s="52"/>
      <c r="G81" s="1">
        <v>48000480</v>
      </c>
      <c r="H81" s="1">
        <v>6736000</v>
      </c>
      <c r="I81" s="1">
        <v>0</v>
      </c>
      <c r="J81" s="1">
        <f t="shared" si="3"/>
        <v>54736480</v>
      </c>
      <c r="K81" s="1">
        <v>10800000</v>
      </c>
      <c r="L81" s="1">
        <v>3636400</v>
      </c>
      <c r="M81" s="1">
        <v>120001200</v>
      </c>
      <c r="N81" s="1">
        <v>0</v>
      </c>
      <c r="O81" s="1">
        <f t="shared" si="4"/>
        <v>134437600</v>
      </c>
      <c r="P81" s="7">
        <f t="shared" si="5"/>
        <v>189174080</v>
      </c>
      <c r="Q81" s="43"/>
    </row>
    <row r="82" spans="1:17" s="33" customFormat="1" ht="33" customHeight="1">
      <c r="A82" s="3" t="s">
        <v>28</v>
      </c>
      <c r="B82" s="50" t="s">
        <v>157</v>
      </c>
      <c r="C82" s="3" t="s">
        <v>136</v>
      </c>
      <c r="D82" s="51"/>
      <c r="E82" s="8">
        <v>124.1</v>
      </c>
      <c r="F82" s="3" t="s">
        <v>142</v>
      </c>
      <c r="G82" s="6">
        <v>6552480</v>
      </c>
      <c r="H82" s="6">
        <v>1241000</v>
      </c>
      <c r="I82" s="6">
        <v>0</v>
      </c>
      <c r="J82" s="6">
        <f t="shared" si="3"/>
        <v>7793480</v>
      </c>
      <c r="K82" s="6">
        <v>10800000</v>
      </c>
      <c r="L82" s="6">
        <v>496400</v>
      </c>
      <c r="M82" s="6">
        <v>16381200</v>
      </c>
      <c r="N82" s="6">
        <v>0</v>
      </c>
      <c r="O82" s="6">
        <f t="shared" si="4"/>
        <v>27677600</v>
      </c>
      <c r="P82" s="7">
        <f t="shared" si="5"/>
        <v>35471080</v>
      </c>
      <c r="Q82" s="8"/>
    </row>
    <row r="83" spans="1:17" s="33" customFormat="1" ht="33" customHeight="1">
      <c r="A83" s="3" t="s">
        <v>28</v>
      </c>
      <c r="B83" s="50" t="s">
        <v>157</v>
      </c>
      <c r="C83" s="3" t="s">
        <v>136</v>
      </c>
      <c r="D83" s="51"/>
      <c r="E83" s="8">
        <v>301.3</v>
      </c>
      <c r="F83" s="3" t="s">
        <v>137</v>
      </c>
      <c r="G83" s="6">
        <v>15908640</v>
      </c>
      <c r="H83" s="6">
        <v>2109100</v>
      </c>
      <c r="I83" s="6">
        <v>0</v>
      </c>
      <c r="J83" s="6">
        <f t="shared" si="3"/>
        <v>18017740</v>
      </c>
      <c r="K83" s="6">
        <v>0</v>
      </c>
      <c r="L83" s="6">
        <v>1205200</v>
      </c>
      <c r="M83" s="6">
        <v>39771600</v>
      </c>
      <c r="N83" s="6">
        <v>0</v>
      </c>
      <c r="O83" s="6">
        <f t="shared" si="4"/>
        <v>40976800</v>
      </c>
      <c r="P83" s="7">
        <f t="shared" si="5"/>
        <v>58994540</v>
      </c>
      <c r="Q83" s="8"/>
    </row>
    <row r="84" spans="1:17" s="33" customFormat="1" ht="33" customHeight="1">
      <c r="A84" s="3" t="s">
        <v>28</v>
      </c>
      <c r="B84" s="50" t="s">
        <v>157</v>
      </c>
      <c r="C84" s="3" t="s">
        <v>136</v>
      </c>
      <c r="D84" s="51"/>
      <c r="E84" s="8">
        <v>182.5</v>
      </c>
      <c r="F84" s="3" t="s">
        <v>139</v>
      </c>
      <c r="G84" s="6">
        <v>9636000</v>
      </c>
      <c r="H84" s="6">
        <v>1277500</v>
      </c>
      <c r="I84" s="6">
        <v>0</v>
      </c>
      <c r="J84" s="6">
        <f t="shared" si="3"/>
        <v>10913500</v>
      </c>
      <c r="K84" s="6">
        <v>0</v>
      </c>
      <c r="L84" s="6">
        <v>730000</v>
      </c>
      <c r="M84" s="6">
        <v>24090000</v>
      </c>
      <c r="N84" s="6">
        <v>0</v>
      </c>
      <c r="O84" s="6">
        <f t="shared" si="4"/>
        <v>24820000</v>
      </c>
      <c r="P84" s="7">
        <f t="shared" si="5"/>
        <v>35733500</v>
      </c>
      <c r="Q84" s="8"/>
    </row>
    <row r="85" spans="1:17" s="33" customFormat="1" ht="33" customHeight="1">
      <c r="A85" s="3" t="s">
        <v>28</v>
      </c>
      <c r="B85" s="50" t="s">
        <v>157</v>
      </c>
      <c r="C85" s="3" t="s">
        <v>136</v>
      </c>
      <c r="D85" s="51"/>
      <c r="E85" s="8">
        <v>301.2</v>
      </c>
      <c r="F85" s="3" t="s">
        <v>137</v>
      </c>
      <c r="G85" s="6">
        <v>15903360</v>
      </c>
      <c r="H85" s="6">
        <v>2108400</v>
      </c>
      <c r="I85" s="6">
        <v>0</v>
      </c>
      <c r="J85" s="6">
        <f t="shared" si="3"/>
        <v>18011760</v>
      </c>
      <c r="K85" s="6">
        <v>0</v>
      </c>
      <c r="L85" s="6">
        <v>1204800</v>
      </c>
      <c r="M85" s="6">
        <v>39758400</v>
      </c>
      <c r="N85" s="6">
        <v>0</v>
      </c>
      <c r="O85" s="6">
        <f t="shared" si="4"/>
        <v>40963200</v>
      </c>
      <c r="P85" s="7">
        <f t="shared" si="5"/>
        <v>58974960</v>
      </c>
      <c r="Q85" s="8"/>
    </row>
    <row r="86" spans="1:17" s="33" customFormat="1" ht="33" customHeight="1">
      <c r="A86" s="52">
        <v>19</v>
      </c>
      <c r="B86" s="53" t="s">
        <v>158</v>
      </c>
      <c r="C86" s="52" t="s">
        <v>136</v>
      </c>
      <c r="D86" s="54"/>
      <c r="E86" s="43">
        <v>2285.6</v>
      </c>
      <c r="F86" s="52"/>
      <c r="G86" s="1">
        <v>120679680</v>
      </c>
      <c r="H86" s="1">
        <v>16607300</v>
      </c>
      <c r="I86" s="1">
        <v>0</v>
      </c>
      <c r="J86" s="1">
        <f t="shared" si="3"/>
        <v>137286980</v>
      </c>
      <c r="K86" s="1">
        <v>2700000</v>
      </c>
      <c r="L86" s="1">
        <v>9142400</v>
      </c>
      <c r="M86" s="1">
        <v>301699200</v>
      </c>
      <c r="N86" s="1">
        <v>3000000</v>
      </c>
      <c r="O86" s="1">
        <f t="shared" si="4"/>
        <v>316541600</v>
      </c>
      <c r="P86" s="7">
        <f t="shared" si="5"/>
        <v>453828580</v>
      </c>
      <c r="Q86" s="43"/>
    </row>
    <row r="87" spans="1:17" s="33" customFormat="1" ht="33" customHeight="1">
      <c r="A87" s="3" t="s">
        <v>28</v>
      </c>
      <c r="B87" s="50" t="s">
        <v>158</v>
      </c>
      <c r="C87" s="3" t="s">
        <v>136</v>
      </c>
      <c r="D87" s="51"/>
      <c r="E87" s="8">
        <v>613.79999999999995</v>
      </c>
      <c r="F87" s="3" t="s">
        <v>137</v>
      </c>
      <c r="G87" s="6">
        <v>32408640</v>
      </c>
      <c r="H87" s="6">
        <v>4296600</v>
      </c>
      <c r="I87" s="6">
        <v>0</v>
      </c>
      <c r="J87" s="6">
        <f t="shared" si="3"/>
        <v>36705240</v>
      </c>
      <c r="K87" s="6">
        <v>2700000</v>
      </c>
      <c r="L87" s="6">
        <v>2455200</v>
      </c>
      <c r="M87" s="6">
        <v>81021600</v>
      </c>
      <c r="N87" s="6">
        <v>3000000</v>
      </c>
      <c r="O87" s="6">
        <f t="shared" si="4"/>
        <v>89176800</v>
      </c>
      <c r="P87" s="7">
        <f t="shared" si="5"/>
        <v>125882040</v>
      </c>
      <c r="Q87" s="8"/>
    </row>
    <row r="88" spans="1:17" s="33" customFormat="1" ht="33" customHeight="1">
      <c r="A88" s="3" t="s">
        <v>28</v>
      </c>
      <c r="B88" s="50" t="s">
        <v>158</v>
      </c>
      <c r="C88" s="3" t="s">
        <v>136</v>
      </c>
      <c r="D88" s="51"/>
      <c r="E88" s="8">
        <v>164.4</v>
      </c>
      <c r="F88" s="3" t="s">
        <v>137</v>
      </c>
      <c r="G88" s="6">
        <v>8680320</v>
      </c>
      <c r="H88" s="6">
        <v>1150800</v>
      </c>
      <c r="I88" s="6">
        <v>0</v>
      </c>
      <c r="J88" s="6">
        <f t="shared" si="3"/>
        <v>9831120</v>
      </c>
      <c r="K88" s="6">
        <v>0</v>
      </c>
      <c r="L88" s="6">
        <v>657600</v>
      </c>
      <c r="M88" s="6">
        <v>21700800</v>
      </c>
      <c r="N88" s="6">
        <v>0</v>
      </c>
      <c r="O88" s="6">
        <f t="shared" si="4"/>
        <v>22358400</v>
      </c>
      <c r="P88" s="7">
        <f t="shared" si="5"/>
        <v>32189520</v>
      </c>
      <c r="Q88" s="8"/>
    </row>
    <row r="89" spans="1:17" s="33" customFormat="1" ht="33" customHeight="1">
      <c r="A89" s="3" t="s">
        <v>28</v>
      </c>
      <c r="B89" s="50" t="s">
        <v>158</v>
      </c>
      <c r="C89" s="3" t="s">
        <v>136</v>
      </c>
      <c r="D89" s="51"/>
      <c r="E89" s="8">
        <v>497.5</v>
      </c>
      <c r="F89" s="3" t="s">
        <v>137</v>
      </c>
      <c r="G89" s="6">
        <v>26268000</v>
      </c>
      <c r="H89" s="6">
        <v>3482500</v>
      </c>
      <c r="I89" s="6">
        <v>0</v>
      </c>
      <c r="J89" s="6">
        <f t="shared" si="3"/>
        <v>29750500</v>
      </c>
      <c r="K89" s="6">
        <v>0</v>
      </c>
      <c r="L89" s="6">
        <v>1990000</v>
      </c>
      <c r="M89" s="6">
        <v>65670000</v>
      </c>
      <c r="N89" s="6">
        <v>0</v>
      </c>
      <c r="O89" s="6">
        <f t="shared" si="4"/>
        <v>67660000</v>
      </c>
      <c r="P89" s="7">
        <f t="shared" si="5"/>
        <v>97410500</v>
      </c>
      <c r="Q89" s="8"/>
    </row>
    <row r="90" spans="1:17" s="33" customFormat="1" ht="33" customHeight="1">
      <c r="A90" s="3" t="s">
        <v>28</v>
      </c>
      <c r="B90" s="50" t="s">
        <v>158</v>
      </c>
      <c r="C90" s="3" t="s">
        <v>136</v>
      </c>
      <c r="D90" s="51"/>
      <c r="E90" s="8">
        <v>232.1</v>
      </c>
      <c r="F90" s="3" t="s">
        <v>137</v>
      </c>
      <c r="G90" s="6">
        <v>12254880</v>
      </c>
      <c r="H90" s="6">
        <v>1624700</v>
      </c>
      <c r="I90" s="6">
        <v>0</v>
      </c>
      <c r="J90" s="6">
        <f t="shared" si="3"/>
        <v>13879580</v>
      </c>
      <c r="K90" s="6">
        <v>0</v>
      </c>
      <c r="L90" s="6">
        <v>928400</v>
      </c>
      <c r="M90" s="6">
        <v>30637200</v>
      </c>
      <c r="N90" s="6">
        <v>0</v>
      </c>
      <c r="O90" s="6">
        <f t="shared" si="4"/>
        <v>31565600</v>
      </c>
      <c r="P90" s="7">
        <f t="shared" si="5"/>
        <v>45445180</v>
      </c>
      <c r="Q90" s="8"/>
    </row>
    <row r="91" spans="1:17" s="33" customFormat="1" ht="33" customHeight="1">
      <c r="A91" s="3" t="s">
        <v>28</v>
      </c>
      <c r="B91" s="50" t="s">
        <v>158</v>
      </c>
      <c r="C91" s="3" t="s">
        <v>136</v>
      </c>
      <c r="D91" s="51"/>
      <c r="E91" s="8">
        <v>202.7</v>
      </c>
      <c r="F91" s="3" t="s">
        <v>142</v>
      </c>
      <c r="G91" s="6">
        <v>10702560</v>
      </c>
      <c r="H91" s="6">
        <v>2027000</v>
      </c>
      <c r="I91" s="6">
        <v>0</v>
      </c>
      <c r="J91" s="6">
        <f t="shared" si="3"/>
        <v>12729560</v>
      </c>
      <c r="K91" s="6">
        <v>0</v>
      </c>
      <c r="L91" s="6">
        <v>810800</v>
      </c>
      <c r="M91" s="6">
        <v>26756400</v>
      </c>
      <c r="N91" s="6">
        <v>0</v>
      </c>
      <c r="O91" s="6">
        <f t="shared" si="4"/>
        <v>27567200</v>
      </c>
      <c r="P91" s="7">
        <f t="shared" si="5"/>
        <v>40296760</v>
      </c>
      <c r="Q91" s="8"/>
    </row>
    <row r="92" spans="1:17" s="33" customFormat="1" ht="33" customHeight="1">
      <c r="A92" s="3" t="s">
        <v>28</v>
      </c>
      <c r="B92" s="50" t="s">
        <v>158</v>
      </c>
      <c r="C92" s="3" t="s">
        <v>136</v>
      </c>
      <c r="D92" s="51"/>
      <c r="E92" s="8">
        <v>575.1</v>
      </c>
      <c r="F92" s="3" t="s">
        <v>137</v>
      </c>
      <c r="G92" s="6">
        <v>30365280</v>
      </c>
      <c r="H92" s="6">
        <v>4025700</v>
      </c>
      <c r="I92" s="6">
        <v>0</v>
      </c>
      <c r="J92" s="6">
        <f t="shared" si="3"/>
        <v>34390980</v>
      </c>
      <c r="K92" s="6">
        <v>0</v>
      </c>
      <c r="L92" s="6">
        <v>2300400</v>
      </c>
      <c r="M92" s="6">
        <v>75913200</v>
      </c>
      <c r="N92" s="6">
        <v>0</v>
      </c>
      <c r="O92" s="6">
        <f t="shared" si="4"/>
        <v>78213600</v>
      </c>
      <c r="P92" s="7">
        <f t="shared" si="5"/>
        <v>112604580</v>
      </c>
      <c r="Q92" s="8"/>
    </row>
    <row r="93" spans="1:17" s="33" customFormat="1" ht="33" customHeight="1">
      <c r="A93" s="52">
        <v>20</v>
      </c>
      <c r="B93" s="53" t="s">
        <v>159</v>
      </c>
      <c r="C93" s="52" t="s">
        <v>136</v>
      </c>
      <c r="D93" s="54"/>
      <c r="E93" s="43">
        <v>862.2</v>
      </c>
      <c r="F93" s="52"/>
      <c r="G93" s="1">
        <v>45524160</v>
      </c>
      <c r="H93" s="1">
        <v>6521400</v>
      </c>
      <c r="I93" s="1">
        <v>0</v>
      </c>
      <c r="J93" s="1">
        <f t="shared" si="3"/>
        <v>52045560</v>
      </c>
      <c r="K93" s="1">
        <v>10800000</v>
      </c>
      <c r="L93" s="1">
        <v>3448800</v>
      </c>
      <c r="M93" s="1">
        <v>113810400</v>
      </c>
      <c r="N93" s="1">
        <v>3000000</v>
      </c>
      <c r="O93" s="1">
        <f t="shared" si="4"/>
        <v>131059200</v>
      </c>
      <c r="P93" s="7">
        <f t="shared" si="5"/>
        <v>183104760</v>
      </c>
      <c r="Q93" s="43"/>
    </row>
    <row r="94" spans="1:17" s="33" customFormat="1" ht="33" customHeight="1">
      <c r="A94" s="3" t="s">
        <v>28</v>
      </c>
      <c r="B94" s="50" t="s">
        <v>159</v>
      </c>
      <c r="C94" s="3" t="s">
        <v>136</v>
      </c>
      <c r="D94" s="51"/>
      <c r="E94" s="8">
        <v>260.8</v>
      </c>
      <c r="F94" s="3" t="s">
        <v>137</v>
      </c>
      <c r="G94" s="6">
        <v>13770240</v>
      </c>
      <c r="H94" s="6">
        <v>1825600</v>
      </c>
      <c r="I94" s="6">
        <v>0</v>
      </c>
      <c r="J94" s="6">
        <f t="shared" si="3"/>
        <v>15595840</v>
      </c>
      <c r="K94" s="6">
        <v>10800000</v>
      </c>
      <c r="L94" s="6">
        <v>1043200</v>
      </c>
      <c r="M94" s="6">
        <v>34425600</v>
      </c>
      <c r="N94" s="6">
        <v>3000000</v>
      </c>
      <c r="O94" s="6">
        <f t="shared" si="4"/>
        <v>49268800</v>
      </c>
      <c r="P94" s="7">
        <f t="shared" si="5"/>
        <v>64864640</v>
      </c>
      <c r="Q94" s="8"/>
    </row>
    <row r="95" spans="1:17" s="33" customFormat="1" ht="33" customHeight="1">
      <c r="A95" s="3" t="s">
        <v>28</v>
      </c>
      <c r="B95" s="50" t="s">
        <v>159</v>
      </c>
      <c r="C95" s="3" t="s">
        <v>136</v>
      </c>
      <c r="D95" s="51"/>
      <c r="E95" s="8">
        <v>162</v>
      </c>
      <c r="F95" s="3" t="s">
        <v>142</v>
      </c>
      <c r="G95" s="6">
        <v>8553600</v>
      </c>
      <c r="H95" s="6">
        <v>1620000</v>
      </c>
      <c r="I95" s="6">
        <v>0</v>
      </c>
      <c r="J95" s="6">
        <f t="shared" si="3"/>
        <v>10173600</v>
      </c>
      <c r="K95" s="6">
        <v>0</v>
      </c>
      <c r="L95" s="6">
        <v>648000</v>
      </c>
      <c r="M95" s="6">
        <v>21384000</v>
      </c>
      <c r="N95" s="6">
        <v>0</v>
      </c>
      <c r="O95" s="6">
        <f t="shared" si="4"/>
        <v>22032000</v>
      </c>
      <c r="P95" s="7">
        <f t="shared" si="5"/>
        <v>32205600</v>
      </c>
      <c r="Q95" s="8"/>
    </row>
    <row r="96" spans="1:17" s="33" customFormat="1" ht="33" customHeight="1">
      <c r="A96" s="3" t="s">
        <v>28</v>
      </c>
      <c r="B96" s="50" t="s">
        <v>159</v>
      </c>
      <c r="C96" s="3" t="s">
        <v>136</v>
      </c>
      <c r="D96" s="51"/>
      <c r="E96" s="8">
        <v>439.4</v>
      </c>
      <c r="F96" s="3" t="s">
        <v>137</v>
      </c>
      <c r="G96" s="6">
        <v>23200320</v>
      </c>
      <c r="H96" s="6">
        <v>3075800</v>
      </c>
      <c r="I96" s="6">
        <v>0</v>
      </c>
      <c r="J96" s="6">
        <f t="shared" si="3"/>
        <v>26276120</v>
      </c>
      <c r="K96" s="6">
        <v>0</v>
      </c>
      <c r="L96" s="6">
        <v>1757600</v>
      </c>
      <c r="M96" s="6">
        <v>58000800</v>
      </c>
      <c r="N96" s="6">
        <v>0</v>
      </c>
      <c r="O96" s="6">
        <f t="shared" si="4"/>
        <v>59758400</v>
      </c>
      <c r="P96" s="7">
        <f t="shared" si="5"/>
        <v>86034520</v>
      </c>
      <c r="Q96" s="8"/>
    </row>
    <row r="97" spans="1:17" s="33" customFormat="1" ht="33" customHeight="1">
      <c r="A97" s="52">
        <v>21</v>
      </c>
      <c r="B97" s="53" t="s">
        <v>160</v>
      </c>
      <c r="C97" s="52" t="s">
        <v>136</v>
      </c>
      <c r="D97" s="54"/>
      <c r="E97" s="43">
        <v>148.5</v>
      </c>
      <c r="F97" s="52"/>
      <c r="G97" s="1">
        <v>7840800</v>
      </c>
      <c r="H97" s="1">
        <v>1039500</v>
      </c>
      <c r="I97" s="1">
        <v>0</v>
      </c>
      <c r="J97" s="1">
        <f t="shared" si="3"/>
        <v>8880300</v>
      </c>
      <c r="K97" s="1">
        <v>1350000</v>
      </c>
      <c r="L97" s="1">
        <v>594000</v>
      </c>
      <c r="M97" s="1">
        <v>19602000</v>
      </c>
      <c r="N97" s="1">
        <v>0</v>
      </c>
      <c r="O97" s="1">
        <f t="shared" si="4"/>
        <v>21546000</v>
      </c>
      <c r="P97" s="7">
        <f t="shared" si="5"/>
        <v>30426300</v>
      </c>
      <c r="Q97" s="43"/>
    </row>
    <row r="98" spans="1:17" s="33" customFormat="1" ht="33" customHeight="1">
      <c r="A98" s="3" t="s">
        <v>28</v>
      </c>
      <c r="B98" s="50" t="s">
        <v>160</v>
      </c>
      <c r="C98" s="3" t="s">
        <v>136</v>
      </c>
      <c r="D98" s="51"/>
      <c r="E98" s="8">
        <v>148.5</v>
      </c>
      <c r="F98" s="3" t="s">
        <v>137</v>
      </c>
      <c r="G98" s="6">
        <v>7840800</v>
      </c>
      <c r="H98" s="6">
        <v>1039500</v>
      </c>
      <c r="I98" s="6">
        <v>0</v>
      </c>
      <c r="J98" s="6">
        <f t="shared" si="3"/>
        <v>8880300</v>
      </c>
      <c r="K98" s="6">
        <v>1350000</v>
      </c>
      <c r="L98" s="6">
        <v>594000</v>
      </c>
      <c r="M98" s="6">
        <v>19602000</v>
      </c>
      <c r="N98" s="6">
        <v>0</v>
      </c>
      <c r="O98" s="6">
        <f t="shared" si="4"/>
        <v>21546000</v>
      </c>
      <c r="P98" s="7">
        <f t="shared" si="5"/>
        <v>30426300</v>
      </c>
      <c r="Q98" s="8"/>
    </row>
    <row r="99" spans="1:17" s="33" customFormat="1" ht="33" customHeight="1">
      <c r="A99" s="52">
        <v>22</v>
      </c>
      <c r="B99" s="53" t="s">
        <v>161</v>
      </c>
      <c r="C99" s="52" t="s">
        <v>136</v>
      </c>
      <c r="D99" s="54"/>
      <c r="E99" s="43">
        <v>760.4</v>
      </c>
      <c r="F99" s="52"/>
      <c r="G99" s="1">
        <v>40149120</v>
      </c>
      <c r="H99" s="1">
        <v>5920100</v>
      </c>
      <c r="I99" s="1">
        <v>0</v>
      </c>
      <c r="J99" s="1">
        <f t="shared" si="3"/>
        <v>46069220</v>
      </c>
      <c r="K99" s="1">
        <v>8100000</v>
      </c>
      <c r="L99" s="1">
        <v>3041600</v>
      </c>
      <c r="M99" s="1">
        <v>100372800</v>
      </c>
      <c r="N99" s="1">
        <v>0</v>
      </c>
      <c r="O99" s="1">
        <f t="shared" si="4"/>
        <v>111514400</v>
      </c>
      <c r="P99" s="7">
        <f t="shared" si="5"/>
        <v>157583620</v>
      </c>
      <c r="Q99" s="43"/>
    </row>
    <row r="100" spans="1:17" s="33" customFormat="1" ht="33" customHeight="1">
      <c r="A100" s="3" t="s">
        <v>28</v>
      </c>
      <c r="B100" s="50" t="s">
        <v>161</v>
      </c>
      <c r="C100" s="3" t="s">
        <v>136</v>
      </c>
      <c r="D100" s="51"/>
      <c r="E100" s="8">
        <v>132</v>
      </c>
      <c r="F100" s="3" t="s">
        <v>137</v>
      </c>
      <c r="G100" s="6">
        <v>6969600</v>
      </c>
      <c r="H100" s="6">
        <v>924000</v>
      </c>
      <c r="I100" s="6">
        <v>0</v>
      </c>
      <c r="J100" s="6">
        <f t="shared" si="3"/>
        <v>7893600</v>
      </c>
      <c r="K100" s="6">
        <v>8100000</v>
      </c>
      <c r="L100" s="6">
        <v>528000</v>
      </c>
      <c r="M100" s="6">
        <v>17424000</v>
      </c>
      <c r="N100" s="6">
        <v>0</v>
      </c>
      <c r="O100" s="6">
        <f t="shared" si="4"/>
        <v>26052000</v>
      </c>
      <c r="P100" s="7">
        <f t="shared" si="5"/>
        <v>33945600</v>
      </c>
      <c r="Q100" s="8"/>
    </row>
    <row r="101" spans="1:17" s="33" customFormat="1" ht="33" customHeight="1">
      <c r="A101" s="3" t="s">
        <v>28</v>
      </c>
      <c r="B101" s="50" t="s">
        <v>161</v>
      </c>
      <c r="C101" s="3" t="s">
        <v>136</v>
      </c>
      <c r="D101" s="51"/>
      <c r="E101" s="8">
        <v>208.4</v>
      </c>
      <c r="F101" s="3" t="s">
        <v>137</v>
      </c>
      <c r="G101" s="6">
        <v>11003520</v>
      </c>
      <c r="H101" s="6">
        <v>1458800</v>
      </c>
      <c r="I101" s="6">
        <v>0</v>
      </c>
      <c r="J101" s="6">
        <f t="shared" si="3"/>
        <v>12462320</v>
      </c>
      <c r="K101" s="6">
        <v>0</v>
      </c>
      <c r="L101" s="6">
        <v>833600</v>
      </c>
      <c r="M101" s="6">
        <v>27508800</v>
      </c>
      <c r="N101" s="6">
        <v>0</v>
      </c>
      <c r="O101" s="6">
        <f t="shared" si="4"/>
        <v>28342400</v>
      </c>
      <c r="P101" s="7">
        <f t="shared" si="5"/>
        <v>40804720</v>
      </c>
      <c r="Q101" s="8"/>
    </row>
    <row r="102" spans="1:17" s="33" customFormat="1" ht="33" customHeight="1">
      <c r="A102" s="3" t="s">
        <v>28</v>
      </c>
      <c r="B102" s="50" t="s">
        <v>161</v>
      </c>
      <c r="C102" s="3" t="s">
        <v>136</v>
      </c>
      <c r="D102" s="51"/>
      <c r="E102" s="8">
        <v>220.9</v>
      </c>
      <c r="F102" s="3" t="s">
        <v>137</v>
      </c>
      <c r="G102" s="6">
        <v>11663520</v>
      </c>
      <c r="H102" s="6">
        <v>1546300</v>
      </c>
      <c r="I102" s="6">
        <v>0</v>
      </c>
      <c r="J102" s="6">
        <f t="shared" si="3"/>
        <v>13209820</v>
      </c>
      <c r="K102" s="6">
        <v>0</v>
      </c>
      <c r="L102" s="6">
        <v>883600</v>
      </c>
      <c r="M102" s="6">
        <v>29158800</v>
      </c>
      <c r="N102" s="6">
        <v>0</v>
      </c>
      <c r="O102" s="6">
        <f t="shared" si="4"/>
        <v>30042400</v>
      </c>
      <c r="P102" s="7">
        <f t="shared" si="5"/>
        <v>43252220</v>
      </c>
      <c r="Q102" s="8"/>
    </row>
    <row r="103" spans="1:17" s="33" customFormat="1" ht="33" customHeight="1">
      <c r="A103" s="3" t="s">
        <v>28</v>
      </c>
      <c r="B103" s="50" t="s">
        <v>161</v>
      </c>
      <c r="C103" s="3" t="s">
        <v>136</v>
      </c>
      <c r="D103" s="51"/>
      <c r="E103" s="8">
        <v>199.1</v>
      </c>
      <c r="F103" s="3" t="s">
        <v>142</v>
      </c>
      <c r="G103" s="6">
        <v>10512480</v>
      </c>
      <c r="H103" s="6">
        <v>1991000</v>
      </c>
      <c r="I103" s="6">
        <v>0</v>
      </c>
      <c r="J103" s="6">
        <f t="shared" si="3"/>
        <v>12503480</v>
      </c>
      <c r="K103" s="6">
        <v>0</v>
      </c>
      <c r="L103" s="6">
        <v>796400</v>
      </c>
      <c r="M103" s="6">
        <v>26281200</v>
      </c>
      <c r="N103" s="6">
        <v>0</v>
      </c>
      <c r="O103" s="6">
        <f t="shared" si="4"/>
        <v>27077600</v>
      </c>
      <c r="P103" s="7">
        <f t="shared" si="5"/>
        <v>39581080</v>
      </c>
      <c r="Q103" s="8"/>
    </row>
    <row r="104" spans="1:17" s="33" customFormat="1" ht="33" customHeight="1">
      <c r="A104" s="52">
        <v>23</v>
      </c>
      <c r="B104" s="53" t="s">
        <v>162</v>
      </c>
      <c r="C104" s="52" t="s">
        <v>136</v>
      </c>
      <c r="D104" s="54"/>
      <c r="E104" s="43">
        <v>1316.2</v>
      </c>
      <c r="F104" s="52"/>
      <c r="G104" s="1">
        <v>69495360</v>
      </c>
      <c r="H104" s="1">
        <v>9213400</v>
      </c>
      <c r="I104" s="1">
        <v>0</v>
      </c>
      <c r="J104" s="1">
        <f t="shared" si="3"/>
        <v>78708760</v>
      </c>
      <c r="K104" s="1">
        <v>48600000</v>
      </c>
      <c r="L104" s="1">
        <v>5264800</v>
      </c>
      <c r="M104" s="1">
        <v>173738400</v>
      </c>
      <c r="N104" s="1">
        <v>3000000</v>
      </c>
      <c r="O104" s="1">
        <f t="shared" si="4"/>
        <v>230603200</v>
      </c>
      <c r="P104" s="7">
        <f t="shared" si="5"/>
        <v>309311960</v>
      </c>
      <c r="Q104" s="43"/>
    </row>
    <row r="105" spans="1:17" s="33" customFormat="1" ht="33" customHeight="1">
      <c r="A105" s="3" t="s">
        <v>28</v>
      </c>
      <c r="B105" s="50" t="s">
        <v>162</v>
      </c>
      <c r="C105" s="3" t="s">
        <v>136</v>
      </c>
      <c r="D105" s="51"/>
      <c r="E105" s="8">
        <v>341.9</v>
      </c>
      <c r="F105" s="3" t="s">
        <v>137</v>
      </c>
      <c r="G105" s="6">
        <v>18052320</v>
      </c>
      <c r="H105" s="6">
        <v>2393300</v>
      </c>
      <c r="I105" s="6">
        <v>0</v>
      </c>
      <c r="J105" s="6">
        <f t="shared" si="3"/>
        <v>20445620</v>
      </c>
      <c r="K105" s="6">
        <v>48600000</v>
      </c>
      <c r="L105" s="6">
        <v>1367600</v>
      </c>
      <c r="M105" s="6">
        <v>45130800</v>
      </c>
      <c r="N105" s="6">
        <v>3000000</v>
      </c>
      <c r="O105" s="6">
        <f t="shared" si="4"/>
        <v>98098400</v>
      </c>
      <c r="P105" s="7">
        <f t="shared" si="5"/>
        <v>118544020</v>
      </c>
      <c r="Q105" s="8"/>
    </row>
    <row r="106" spans="1:17" s="33" customFormat="1" ht="33" customHeight="1">
      <c r="A106" s="3" t="s">
        <v>28</v>
      </c>
      <c r="B106" s="50" t="s">
        <v>162</v>
      </c>
      <c r="C106" s="3" t="s">
        <v>136</v>
      </c>
      <c r="D106" s="51"/>
      <c r="E106" s="8">
        <v>244.8</v>
      </c>
      <c r="F106" s="3" t="s">
        <v>137</v>
      </c>
      <c r="G106" s="6">
        <v>12925440</v>
      </c>
      <c r="H106" s="6">
        <v>1713600</v>
      </c>
      <c r="I106" s="6">
        <v>0</v>
      </c>
      <c r="J106" s="6">
        <f t="shared" si="3"/>
        <v>14639040</v>
      </c>
      <c r="K106" s="6">
        <v>0</v>
      </c>
      <c r="L106" s="6">
        <v>979200</v>
      </c>
      <c r="M106" s="6">
        <v>32313600</v>
      </c>
      <c r="N106" s="6">
        <v>0</v>
      </c>
      <c r="O106" s="6">
        <f t="shared" si="4"/>
        <v>33292800</v>
      </c>
      <c r="P106" s="7">
        <f t="shared" si="5"/>
        <v>47931840</v>
      </c>
      <c r="Q106" s="8"/>
    </row>
    <row r="107" spans="1:17" s="33" customFormat="1" ht="33" customHeight="1">
      <c r="A107" s="3" t="s">
        <v>28</v>
      </c>
      <c r="B107" s="50" t="s">
        <v>162</v>
      </c>
      <c r="C107" s="3" t="s">
        <v>136</v>
      </c>
      <c r="D107" s="51"/>
      <c r="E107" s="8">
        <v>498.6</v>
      </c>
      <c r="F107" s="3" t="s">
        <v>137</v>
      </c>
      <c r="G107" s="6">
        <v>26326080</v>
      </c>
      <c r="H107" s="6">
        <v>3490200</v>
      </c>
      <c r="I107" s="6">
        <v>0</v>
      </c>
      <c r="J107" s="6">
        <f t="shared" si="3"/>
        <v>29816280</v>
      </c>
      <c r="K107" s="6">
        <v>0</v>
      </c>
      <c r="L107" s="6">
        <v>1994400</v>
      </c>
      <c r="M107" s="6">
        <v>65815200</v>
      </c>
      <c r="N107" s="6">
        <v>0</v>
      </c>
      <c r="O107" s="6">
        <f t="shared" si="4"/>
        <v>67809600</v>
      </c>
      <c r="P107" s="7">
        <f t="shared" si="5"/>
        <v>97625880</v>
      </c>
      <c r="Q107" s="8"/>
    </row>
    <row r="108" spans="1:17" s="33" customFormat="1" ht="33" customHeight="1">
      <c r="A108" s="3" t="s">
        <v>28</v>
      </c>
      <c r="B108" s="50" t="s">
        <v>162</v>
      </c>
      <c r="C108" s="3" t="s">
        <v>136</v>
      </c>
      <c r="D108" s="51"/>
      <c r="E108" s="8">
        <v>230.9</v>
      </c>
      <c r="F108" s="3" t="s">
        <v>137</v>
      </c>
      <c r="G108" s="6">
        <v>12191520</v>
      </c>
      <c r="H108" s="6">
        <v>1616300</v>
      </c>
      <c r="I108" s="6">
        <v>0</v>
      </c>
      <c r="J108" s="6">
        <f t="shared" si="3"/>
        <v>13807820</v>
      </c>
      <c r="K108" s="6">
        <v>0</v>
      </c>
      <c r="L108" s="6">
        <v>923600</v>
      </c>
      <c r="M108" s="6">
        <v>30478800</v>
      </c>
      <c r="N108" s="6">
        <v>0</v>
      </c>
      <c r="O108" s="6">
        <f t="shared" si="4"/>
        <v>31402400</v>
      </c>
      <c r="P108" s="7">
        <f t="shared" si="5"/>
        <v>45210220</v>
      </c>
      <c r="Q108" s="8"/>
    </row>
    <row r="109" spans="1:17" s="33" customFormat="1" ht="33" customHeight="1">
      <c r="A109" s="52">
        <v>24</v>
      </c>
      <c r="B109" s="53" t="s">
        <v>163</v>
      </c>
      <c r="C109" s="52" t="s">
        <v>136</v>
      </c>
      <c r="D109" s="54"/>
      <c r="E109" s="43">
        <v>670.3</v>
      </c>
      <c r="F109" s="52"/>
      <c r="G109" s="1">
        <v>35391840</v>
      </c>
      <c r="H109" s="1">
        <v>5224000</v>
      </c>
      <c r="I109" s="1">
        <v>0</v>
      </c>
      <c r="J109" s="1">
        <f t="shared" si="3"/>
        <v>40615840</v>
      </c>
      <c r="K109" s="1">
        <v>1350000</v>
      </c>
      <c r="L109" s="1">
        <v>2681200</v>
      </c>
      <c r="M109" s="1">
        <v>88479600</v>
      </c>
      <c r="N109" s="1">
        <v>0</v>
      </c>
      <c r="O109" s="1">
        <f t="shared" si="4"/>
        <v>92510800</v>
      </c>
      <c r="P109" s="7">
        <f t="shared" si="5"/>
        <v>133126640</v>
      </c>
      <c r="Q109" s="43"/>
    </row>
    <row r="110" spans="1:17" s="33" customFormat="1" ht="33" customHeight="1">
      <c r="A110" s="3" t="s">
        <v>28</v>
      </c>
      <c r="B110" s="50" t="s">
        <v>163</v>
      </c>
      <c r="C110" s="3" t="s">
        <v>136</v>
      </c>
      <c r="D110" s="51"/>
      <c r="E110" s="8">
        <v>493</v>
      </c>
      <c r="F110" s="3" t="s">
        <v>137</v>
      </c>
      <c r="G110" s="6">
        <v>26030400</v>
      </c>
      <c r="H110" s="6">
        <v>3451000</v>
      </c>
      <c r="I110" s="6">
        <v>0</v>
      </c>
      <c r="J110" s="6">
        <f t="shared" si="3"/>
        <v>29481400</v>
      </c>
      <c r="K110" s="6">
        <v>1350000</v>
      </c>
      <c r="L110" s="6">
        <v>1972000</v>
      </c>
      <c r="M110" s="6">
        <v>65076000</v>
      </c>
      <c r="N110" s="6">
        <v>0</v>
      </c>
      <c r="O110" s="6">
        <f t="shared" si="4"/>
        <v>68398000</v>
      </c>
      <c r="P110" s="7">
        <f t="shared" si="5"/>
        <v>97879400</v>
      </c>
      <c r="Q110" s="8"/>
    </row>
    <row r="111" spans="1:17" s="33" customFormat="1" ht="33" customHeight="1">
      <c r="A111" s="3" t="s">
        <v>28</v>
      </c>
      <c r="B111" s="50" t="s">
        <v>163</v>
      </c>
      <c r="C111" s="3" t="s">
        <v>136</v>
      </c>
      <c r="D111" s="51"/>
      <c r="E111" s="8">
        <v>177.3</v>
      </c>
      <c r="F111" s="3" t="s">
        <v>142</v>
      </c>
      <c r="G111" s="6">
        <v>9361440</v>
      </c>
      <c r="H111" s="6">
        <v>1773000</v>
      </c>
      <c r="I111" s="6">
        <v>0</v>
      </c>
      <c r="J111" s="6">
        <f t="shared" si="3"/>
        <v>11134440</v>
      </c>
      <c r="K111" s="6">
        <v>0</v>
      </c>
      <c r="L111" s="6">
        <v>709200</v>
      </c>
      <c r="M111" s="6">
        <v>23403600</v>
      </c>
      <c r="N111" s="6">
        <v>0</v>
      </c>
      <c r="O111" s="6">
        <f t="shared" si="4"/>
        <v>24112800</v>
      </c>
      <c r="P111" s="7">
        <f t="shared" si="5"/>
        <v>35247240</v>
      </c>
      <c r="Q111" s="8"/>
    </row>
    <row r="112" spans="1:17" s="33" customFormat="1" ht="33" customHeight="1">
      <c r="A112" s="52">
        <v>25</v>
      </c>
      <c r="B112" s="53" t="s">
        <v>164</v>
      </c>
      <c r="C112" s="52" t="s">
        <v>136</v>
      </c>
      <c r="D112" s="54"/>
      <c r="E112" s="43">
        <v>1255.4000000000001</v>
      </c>
      <c r="F112" s="52"/>
      <c r="G112" s="1">
        <v>66285120</v>
      </c>
      <c r="H112" s="1">
        <v>9498200</v>
      </c>
      <c r="I112" s="1">
        <v>0</v>
      </c>
      <c r="J112" s="1">
        <f t="shared" si="3"/>
        <v>75783320</v>
      </c>
      <c r="K112" s="1">
        <v>10800000</v>
      </c>
      <c r="L112" s="1">
        <v>5021600</v>
      </c>
      <c r="M112" s="1">
        <v>165712800</v>
      </c>
      <c r="N112" s="1">
        <v>0</v>
      </c>
      <c r="O112" s="1">
        <f t="shared" si="4"/>
        <v>181534400</v>
      </c>
      <c r="P112" s="7">
        <f t="shared" si="5"/>
        <v>257317720</v>
      </c>
      <c r="Q112" s="43"/>
    </row>
    <row r="113" spans="1:17" s="33" customFormat="1" ht="33" customHeight="1">
      <c r="A113" s="3" t="s">
        <v>28</v>
      </c>
      <c r="B113" s="50" t="s">
        <v>164</v>
      </c>
      <c r="C113" s="3" t="s">
        <v>136</v>
      </c>
      <c r="D113" s="51"/>
      <c r="E113" s="8">
        <v>235.5</v>
      </c>
      <c r="F113" s="3" t="s">
        <v>137</v>
      </c>
      <c r="G113" s="6">
        <v>12434400</v>
      </c>
      <c r="H113" s="6">
        <v>1648500</v>
      </c>
      <c r="I113" s="6">
        <v>0</v>
      </c>
      <c r="J113" s="6">
        <f t="shared" si="3"/>
        <v>14082900</v>
      </c>
      <c r="K113" s="6">
        <v>10800000</v>
      </c>
      <c r="L113" s="6">
        <v>942000</v>
      </c>
      <c r="M113" s="6">
        <v>31086000</v>
      </c>
      <c r="N113" s="6">
        <v>0</v>
      </c>
      <c r="O113" s="6">
        <f t="shared" si="4"/>
        <v>42828000</v>
      </c>
      <c r="P113" s="7">
        <f t="shared" si="5"/>
        <v>56910900</v>
      </c>
      <c r="Q113" s="8"/>
    </row>
    <row r="114" spans="1:17" s="33" customFormat="1" ht="33" customHeight="1">
      <c r="A114" s="3" t="s">
        <v>28</v>
      </c>
      <c r="B114" s="50" t="s">
        <v>164</v>
      </c>
      <c r="C114" s="3" t="s">
        <v>136</v>
      </c>
      <c r="D114" s="51"/>
      <c r="E114" s="8">
        <v>783.1</v>
      </c>
      <c r="F114" s="3" t="s">
        <v>137</v>
      </c>
      <c r="G114" s="6">
        <v>41347680</v>
      </c>
      <c r="H114" s="6">
        <v>5481700</v>
      </c>
      <c r="I114" s="6">
        <v>0</v>
      </c>
      <c r="J114" s="6">
        <f t="shared" si="3"/>
        <v>46829380</v>
      </c>
      <c r="K114" s="6">
        <v>0</v>
      </c>
      <c r="L114" s="6">
        <v>3132400</v>
      </c>
      <c r="M114" s="6">
        <v>103369200</v>
      </c>
      <c r="N114" s="6">
        <v>0</v>
      </c>
      <c r="O114" s="6">
        <f t="shared" si="4"/>
        <v>106501600</v>
      </c>
      <c r="P114" s="7">
        <f t="shared" si="5"/>
        <v>153330980</v>
      </c>
      <c r="Q114" s="8"/>
    </row>
    <row r="115" spans="1:17" s="33" customFormat="1" ht="33" customHeight="1">
      <c r="A115" s="3" t="s">
        <v>28</v>
      </c>
      <c r="B115" s="50" t="s">
        <v>164</v>
      </c>
      <c r="C115" s="3" t="s">
        <v>136</v>
      </c>
      <c r="D115" s="51"/>
      <c r="E115" s="8">
        <v>236.8</v>
      </c>
      <c r="F115" s="3" t="s">
        <v>142</v>
      </c>
      <c r="G115" s="6">
        <v>12503040</v>
      </c>
      <c r="H115" s="6">
        <v>2368000</v>
      </c>
      <c r="I115" s="6">
        <v>0</v>
      </c>
      <c r="J115" s="6">
        <f t="shared" si="3"/>
        <v>14871040</v>
      </c>
      <c r="K115" s="6">
        <v>0</v>
      </c>
      <c r="L115" s="6">
        <v>947200</v>
      </c>
      <c r="M115" s="6">
        <v>31257600</v>
      </c>
      <c r="N115" s="6">
        <v>0</v>
      </c>
      <c r="O115" s="6">
        <f t="shared" si="4"/>
        <v>32204800</v>
      </c>
      <c r="P115" s="7">
        <f t="shared" si="5"/>
        <v>47075840</v>
      </c>
      <c r="Q115" s="8"/>
    </row>
    <row r="116" spans="1:17" s="33" customFormat="1" ht="33" customHeight="1">
      <c r="A116" s="52">
        <v>26</v>
      </c>
      <c r="B116" s="53" t="s">
        <v>165</v>
      </c>
      <c r="C116" s="52" t="s">
        <v>136</v>
      </c>
      <c r="D116" s="54"/>
      <c r="E116" s="43">
        <v>2631.9</v>
      </c>
      <c r="F116" s="52"/>
      <c r="G116" s="1">
        <v>138964320</v>
      </c>
      <c r="H116" s="1">
        <v>21737100</v>
      </c>
      <c r="I116" s="1">
        <v>0</v>
      </c>
      <c r="J116" s="1">
        <f t="shared" si="3"/>
        <v>160701420</v>
      </c>
      <c r="K116" s="1">
        <v>8100000</v>
      </c>
      <c r="L116" s="1">
        <v>10527600</v>
      </c>
      <c r="M116" s="1">
        <v>347410800</v>
      </c>
      <c r="N116" s="1">
        <v>3000000</v>
      </c>
      <c r="O116" s="1">
        <f t="shared" si="4"/>
        <v>369038400</v>
      </c>
      <c r="P116" s="7">
        <f t="shared" si="5"/>
        <v>529739820</v>
      </c>
      <c r="Q116" s="43"/>
    </row>
    <row r="117" spans="1:17" s="33" customFormat="1" ht="33" customHeight="1">
      <c r="A117" s="3" t="s">
        <v>28</v>
      </c>
      <c r="B117" s="50" t="s">
        <v>165</v>
      </c>
      <c r="C117" s="3" t="s">
        <v>136</v>
      </c>
      <c r="D117" s="51"/>
      <c r="E117" s="8">
        <v>247.8</v>
      </c>
      <c r="F117" s="3" t="s">
        <v>142</v>
      </c>
      <c r="G117" s="6">
        <v>13083840</v>
      </c>
      <c r="H117" s="6">
        <v>2478000</v>
      </c>
      <c r="I117" s="6">
        <v>0</v>
      </c>
      <c r="J117" s="6">
        <f t="shared" si="3"/>
        <v>15561840</v>
      </c>
      <c r="K117" s="6">
        <v>8100000</v>
      </c>
      <c r="L117" s="6">
        <v>991200</v>
      </c>
      <c r="M117" s="6">
        <v>32709600</v>
      </c>
      <c r="N117" s="6">
        <v>3000000</v>
      </c>
      <c r="O117" s="6">
        <f t="shared" si="4"/>
        <v>44800800</v>
      </c>
      <c r="P117" s="7">
        <f t="shared" si="5"/>
        <v>60362640</v>
      </c>
      <c r="Q117" s="8"/>
    </row>
    <row r="118" spans="1:17" s="33" customFormat="1" ht="33" customHeight="1">
      <c r="A118" s="3" t="s">
        <v>28</v>
      </c>
      <c r="B118" s="50" t="s">
        <v>165</v>
      </c>
      <c r="C118" s="3" t="s">
        <v>136</v>
      </c>
      <c r="D118" s="51"/>
      <c r="E118" s="8">
        <v>78.7</v>
      </c>
      <c r="F118" s="3" t="s">
        <v>142</v>
      </c>
      <c r="G118" s="6">
        <v>4155360</v>
      </c>
      <c r="H118" s="6">
        <v>787000</v>
      </c>
      <c r="I118" s="6">
        <v>0</v>
      </c>
      <c r="J118" s="6">
        <f t="shared" si="3"/>
        <v>4942360</v>
      </c>
      <c r="K118" s="6">
        <v>0</v>
      </c>
      <c r="L118" s="6">
        <v>314800</v>
      </c>
      <c r="M118" s="6">
        <v>10388400</v>
      </c>
      <c r="N118" s="6">
        <v>0</v>
      </c>
      <c r="O118" s="6">
        <f t="shared" si="4"/>
        <v>10703200</v>
      </c>
      <c r="P118" s="7">
        <f t="shared" si="5"/>
        <v>15645560</v>
      </c>
      <c r="Q118" s="8"/>
    </row>
    <row r="119" spans="1:17" s="33" customFormat="1" ht="33" customHeight="1">
      <c r="A119" s="3" t="s">
        <v>28</v>
      </c>
      <c r="B119" s="50" t="s">
        <v>165</v>
      </c>
      <c r="C119" s="3" t="s">
        <v>136</v>
      </c>
      <c r="D119" s="51"/>
      <c r="E119" s="8">
        <v>778.1</v>
      </c>
      <c r="F119" s="3" t="s">
        <v>142</v>
      </c>
      <c r="G119" s="6">
        <v>41083680</v>
      </c>
      <c r="H119" s="6">
        <v>7781000</v>
      </c>
      <c r="I119" s="6">
        <v>0</v>
      </c>
      <c r="J119" s="6">
        <f t="shared" si="3"/>
        <v>48864680</v>
      </c>
      <c r="K119" s="6">
        <v>0</v>
      </c>
      <c r="L119" s="6">
        <v>3112400</v>
      </c>
      <c r="M119" s="6">
        <v>102709200</v>
      </c>
      <c r="N119" s="6">
        <v>0</v>
      </c>
      <c r="O119" s="6">
        <f t="shared" si="4"/>
        <v>105821600</v>
      </c>
      <c r="P119" s="7">
        <f t="shared" si="5"/>
        <v>154686280</v>
      </c>
      <c r="Q119" s="8"/>
    </row>
    <row r="120" spans="1:17" s="33" customFormat="1" ht="33" customHeight="1">
      <c r="A120" s="3" t="s">
        <v>28</v>
      </c>
      <c r="B120" s="50" t="s">
        <v>165</v>
      </c>
      <c r="C120" s="3" t="s">
        <v>136</v>
      </c>
      <c r="D120" s="51"/>
      <c r="E120" s="8">
        <v>334.8</v>
      </c>
      <c r="F120" s="3" t="s">
        <v>137</v>
      </c>
      <c r="G120" s="6">
        <v>17677440</v>
      </c>
      <c r="H120" s="6">
        <v>2343600</v>
      </c>
      <c r="I120" s="6">
        <v>0</v>
      </c>
      <c r="J120" s="6">
        <f t="shared" si="3"/>
        <v>20021040</v>
      </c>
      <c r="K120" s="6">
        <v>0</v>
      </c>
      <c r="L120" s="6">
        <v>1339200</v>
      </c>
      <c r="M120" s="6">
        <v>44193600</v>
      </c>
      <c r="N120" s="6">
        <v>0</v>
      </c>
      <c r="O120" s="6">
        <f t="shared" si="4"/>
        <v>45532800</v>
      </c>
      <c r="P120" s="7">
        <f t="shared" si="5"/>
        <v>65553840</v>
      </c>
      <c r="Q120" s="8"/>
    </row>
    <row r="121" spans="1:17" s="33" customFormat="1" ht="33" customHeight="1">
      <c r="A121" s="3" t="s">
        <v>28</v>
      </c>
      <c r="B121" s="50" t="s">
        <v>165</v>
      </c>
      <c r="C121" s="3" t="s">
        <v>136</v>
      </c>
      <c r="D121" s="51"/>
      <c r="E121" s="8">
        <v>175.2</v>
      </c>
      <c r="F121" s="3" t="s">
        <v>137</v>
      </c>
      <c r="G121" s="6">
        <v>9250560</v>
      </c>
      <c r="H121" s="6">
        <v>1226400</v>
      </c>
      <c r="I121" s="6">
        <v>0</v>
      </c>
      <c r="J121" s="6">
        <f t="shared" si="3"/>
        <v>10476960</v>
      </c>
      <c r="K121" s="6">
        <v>0</v>
      </c>
      <c r="L121" s="6">
        <v>700800</v>
      </c>
      <c r="M121" s="6">
        <v>23126400</v>
      </c>
      <c r="N121" s="6">
        <v>0</v>
      </c>
      <c r="O121" s="6">
        <f t="shared" si="4"/>
        <v>23827200</v>
      </c>
      <c r="P121" s="7">
        <f t="shared" si="5"/>
        <v>34304160</v>
      </c>
      <c r="Q121" s="8"/>
    </row>
    <row r="122" spans="1:17" s="33" customFormat="1" ht="33" customHeight="1">
      <c r="A122" s="3" t="s">
        <v>28</v>
      </c>
      <c r="B122" s="50" t="s">
        <v>165</v>
      </c>
      <c r="C122" s="3" t="s">
        <v>136</v>
      </c>
      <c r="D122" s="51"/>
      <c r="E122" s="8">
        <v>198.4</v>
      </c>
      <c r="F122" s="3" t="s">
        <v>137</v>
      </c>
      <c r="G122" s="6">
        <v>10475520</v>
      </c>
      <c r="H122" s="6">
        <v>1388800</v>
      </c>
      <c r="I122" s="6">
        <v>0</v>
      </c>
      <c r="J122" s="6">
        <f t="shared" si="3"/>
        <v>11864320</v>
      </c>
      <c r="K122" s="6">
        <v>0</v>
      </c>
      <c r="L122" s="6">
        <v>793600</v>
      </c>
      <c r="M122" s="6">
        <v>26188800</v>
      </c>
      <c r="N122" s="6">
        <v>0</v>
      </c>
      <c r="O122" s="6">
        <f t="shared" si="4"/>
        <v>26982400</v>
      </c>
      <c r="P122" s="7">
        <f t="shared" si="5"/>
        <v>38846720</v>
      </c>
      <c r="Q122" s="8"/>
    </row>
    <row r="123" spans="1:17" s="33" customFormat="1" ht="33" customHeight="1">
      <c r="A123" s="3" t="s">
        <v>28</v>
      </c>
      <c r="B123" s="50" t="s">
        <v>165</v>
      </c>
      <c r="C123" s="3" t="s">
        <v>136</v>
      </c>
      <c r="D123" s="51"/>
      <c r="E123" s="8">
        <v>611.5</v>
      </c>
      <c r="F123" s="3" t="s">
        <v>137</v>
      </c>
      <c r="G123" s="6">
        <v>32287200</v>
      </c>
      <c r="H123" s="6">
        <v>4280500</v>
      </c>
      <c r="I123" s="6">
        <v>0</v>
      </c>
      <c r="J123" s="6">
        <f t="shared" si="3"/>
        <v>36567700</v>
      </c>
      <c r="K123" s="6">
        <v>0</v>
      </c>
      <c r="L123" s="6">
        <v>2446000</v>
      </c>
      <c r="M123" s="6">
        <v>80718000</v>
      </c>
      <c r="N123" s="6">
        <v>0</v>
      </c>
      <c r="O123" s="6">
        <f t="shared" si="4"/>
        <v>83164000</v>
      </c>
      <c r="P123" s="7">
        <f t="shared" si="5"/>
        <v>119731700</v>
      </c>
      <c r="Q123" s="8"/>
    </row>
    <row r="124" spans="1:17" s="33" customFormat="1" ht="33" customHeight="1">
      <c r="A124" s="3" t="s">
        <v>28</v>
      </c>
      <c r="B124" s="50" t="s">
        <v>165</v>
      </c>
      <c r="C124" s="3" t="s">
        <v>136</v>
      </c>
      <c r="D124" s="51"/>
      <c r="E124" s="8">
        <v>207.4</v>
      </c>
      <c r="F124" s="3" t="s">
        <v>139</v>
      </c>
      <c r="G124" s="6">
        <v>10950720</v>
      </c>
      <c r="H124" s="6">
        <v>1451800</v>
      </c>
      <c r="I124" s="6">
        <v>0</v>
      </c>
      <c r="J124" s="6">
        <f t="shared" si="3"/>
        <v>12402520</v>
      </c>
      <c r="K124" s="6">
        <v>0</v>
      </c>
      <c r="L124" s="6">
        <v>829600</v>
      </c>
      <c r="M124" s="6">
        <v>27376800</v>
      </c>
      <c r="N124" s="6">
        <v>0</v>
      </c>
      <c r="O124" s="6">
        <f t="shared" si="4"/>
        <v>28206400</v>
      </c>
      <c r="P124" s="7">
        <f t="shared" si="5"/>
        <v>40608920</v>
      </c>
      <c r="Q124" s="8"/>
    </row>
    <row r="125" spans="1:17" s="33" customFormat="1" ht="33" customHeight="1">
      <c r="A125" s="52">
        <v>27</v>
      </c>
      <c r="B125" s="53" t="s">
        <v>166</v>
      </c>
      <c r="C125" s="52" t="s">
        <v>136</v>
      </c>
      <c r="D125" s="54"/>
      <c r="E125" s="43">
        <v>591.6</v>
      </c>
      <c r="F125" s="52"/>
      <c r="G125" s="1">
        <v>31236480</v>
      </c>
      <c r="H125" s="1">
        <v>4581300</v>
      </c>
      <c r="I125" s="1">
        <v>0</v>
      </c>
      <c r="J125" s="1">
        <f t="shared" si="3"/>
        <v>35817780</v>
      </c>
      <c r="K125" s="1">
        <v>2700000</v>
      </c>
      <c r="L125" s="1">
        <v>2366400</v>
      </c>
      <c r="M125" s="1">
        <v>78091200</v>
      </c>
      <c r="N125" s="1">
        <v>0</v>
      </c>
      <c r="O125" s="1">
        <f t="shared" si="4"/>
        <v>83157600</v>
      </c>
      <c r="P125" s="7">
        <f t="shared" si="5"/>
        <v>118975380</v>
      </c>
      <c r="Q125" s="43"/>
    </row>
    <row r="126" spans="1:17" s="33" customFormat="1" ht="33" customHeight="1">
      <c r="A126" s="3" t="s">
        <v>28</v>
      </c>
      <c r="B126" s="50" t="s">
        <v>166</v>
      </c>
      <c r="C126" s="3" t="s">
        <v>136</v>
      </c>
      <c r="D126" s="51"/>
      <c r="E126" s="8">
        <v>444.9</v>
      </c>
      <c r="F126" s="3" t="s">
        <v>137</v>
      </c>
      <c r="G126" s="6">
        <v>23490720</v>
      </c>
      <c r="H126" s="6">
        <v>3114300</v>
      </c>
      <c r="I126" s="6">
        <v>0</v>
      </c>
      <c r="J126" s="6">
        <f t="shared" si="3"/>
        <v>26605020</v>
      </c>
      <c r="K126" s="6">
        <v>2700000</v>
      </c>
      <c r="L126" s="6">
        <v>1779600</v>
      </c>
      <c r="M126" s="6">
        <v>58726800</v>
      </c>
      <c r="N126" s="6">
        <v>0</v>
      </c>
      <c r="O126" s="6">
        <f t="shared" si="4"/>
        <v>63206400</v>
      </c>
      <c r="P126" s="7">
        <f t="shared" si="5"/>
        <v>89811420</v>
      </c>
      <c r="Q126" s="8"/>
    </row>
    <row r="127" spans="1:17" s="33" customFormat="1" ht="33" customHeight="1">
      <c r="A127" s="3" t="s">
        <v>28</v>
      </c>
      <c r="B127" s="50" t="s">
        <v>166</v>
      </c>
      <c r="C127" s="3" t="s">
        <v>136</v>
      </c>
      <c r="D127" s="51"/>
      <c r="E127" s="8">
        <v>146.69999999999999</v>
      </c>
      <c r="F127" s="3" t="s">
        <v>142</v>
      </c>
      <c r="G127" s="6">
        <v>7745760</v>
      </c>
      <c r="H127" s="6">
        <v>1467000</v>
      </c>
      <c r="I127" s="6">
        <v>0</v>
      </c>
      <c r="J127" s="6">
        <f t="shared" si="3"/>
        <v>9212760</v>
      </c>
      <c r="K127" s="6">
        <v>0</v>
      </c>
      <c r="L127" s="6">
        <v>586800</v>
      </c>
      <c r="M127" s="6">
        <v>19364400</v>
      </c>
      <c r="N127" s="6">
        <v>0</v>
      </c>
      <c r="O127" s="6">
        <f t="shared" si="4"/>
        <v>19951200</v>
      </c>
      <c r="P127" s="7">
        <f t="shared" si="5"/>
        <v>29163960</v>
      </c>
      <c r="Q127" s="8"/>
    </row>
    <row r="128" spans="1:17" s="33" customFormat="1" ht="33" customHeight="1">
      <c r="A128" s="52">
        <v>28</v>
      </c>
      <c r="B128" s="53" t="s">
        <v>167</v>
      </c>
      <c r="C128" s="52" t="s">
        <v>136</v>
      </c>
      <c r="D128" s="54"/>
      <c r="E128" s="43">
        <v>1238.3</v>
      </c>
      <c r="F128" s="52"/>
      <c r="G128" s="1">
        <v>65382240</v>
      </c>
      <c r="H128" s="1">
        <v>8668100</v>
      </c>
      <c r="I128" s="1">
        <v>0</v>
      </c>
      <c r="J128" s="1">
        <f t="shared" si="3"/>
        <v>74050340</v>
      </c>
      <c r="K128" s="1">
        <v>2700000</v>
      </c>
      <c r="L128" s="1">
        <v>4953200</v>
      </c>
      <c r="M128" s="1">
        <v>163455600</v>
      </c>
      <c r="N128" s="1">
        <v>3000000</v>
      </c>
      <c r="O128" s="1">
        <f t="shared" si="4"/>
        <v>174108800</v>
      </c>
      <c r="P128" s="7">
        <f t="shared" si="5"/>
        <v>248159140</v>
      </c>
      <c r="Q128" s="43"/>
    </row>
    <row r="129" spans="1:17" s="33" customFormat="1" ht="33" customHeight="1">
      <c r="A129" s="3" t="s">
        <v>28</v>
      </c>
      <c r="B129" s="50" t="s">
        <v>167</v>
      </c>
      <c r="C129" s="3" t="s">
        <v>136</v>
      </c>
      <c r="D129" s="51"/>
      <c r="E129" s="8">
        <v>373.7</v>
      </c>
      <c r="F129" s="3" t="s">
        <v>137</v>
      </c>
      <c r="G129" s="6">
        <v>19731360</v>
      </c>
      <c r="H129" s="6">
        <v>2615900</v>
      </c>
      <c r="I129" s="6">
        <v>0</v>
      </c>
      <c r="J129" s="6">
        <f t="shared" si="3"/>
        <v>22347260</v>
      </c>
      <c r="K129" s="6">
        <v>2700000</v>
      </c>
      <c r="L129" s="6">
        <v>1494800</v>
      </c>
      <c r="M129" s="6">
        <v>49328400</v>
      </c>
      <c r="N129" s="6">
        <v>3000000</v>
      </c>
      <c r="O129" s="6">
        <f t="shared" si="4"/>
        <v>56523200</v>
      </c>
      <c r="P129" s="7">
        <f t="shared" si="5"/>
        <v>78870460</v>
      </c>
      <c r="Q129" s="8"/>
    </row>
    <row r="130" spans="1:17" s="33" customFormat="1" ht="33" customHeight="1">
      <c r="A130" s="3" t="s">
        <v>28</v>
      </c>
      <c r="B130" s="50" t="s">
        <v>167</v>
      </c>
      <c r="C130" s="3" t="s">
        <v>136</v>
      </c>
      <c r="D130" s="51"/>
      <c r="E130" s="8">
        <v>438.2</v>
      </c>
      <c r="F130" s="3" t="s">
        <v>139</v>
      </c>
      <c r="G130" s="6">
        <v>23136960</v>
      </c>
      <c r="H130" s="6">
        <v>3067400</v>
      </c>
      <c r="I130" s="6">
        <v>0</v>
      </c>
      <c r="J130" s="6">
        <f t="shared" si="3"/>
        <v>26204360</v>
      </c>
      <c r="K130" s="6">
        <v>0</v>
      </c>
      <c r="L130" s="6">
        <v>1752800</v>
      </c>
      <c r="M130" s="6">
        <v>57842400</v>
      </c>
      <c r="N130" s="6">
        <v>0</v>
      </c>
      <c r="O130" s="6">
        <f t="shared" si="4"/>
        <v>59595200</v>
      </c>
      <c r="P130" s="7">
        <f t="shared" si="5"/>
        <v>85799560</v>
      </c>
      <c r="Q130" s="8"/>
    </row>
    <row r="131" spans="1:17" s="33" customFormat="1" ht="33" customHeight="1">
      <c r="A131" s="3" t="s">
        <v>28</v>
      </c>
      <c r="B131" s="50" t="s">
        <v>167</v>
      </c>
      <c r="C131" s="3" t="s">
        <v>136</v>
      </c>
      <c r="D131" s="51"/>
      <c r="E131" s="8">
        <v>426.4</v>
      </c>
      <c r="F131" s="3" t="s">
        <v>137</v>
      </c>
      <c r="G131" s="6">
        <v>22513920</v>
      </c>
      <c r="H131" s="6">
        <v>2984800</v>
      </c>
      <c r="I131" s="6">
        <v>0</v>
      </c>
      <c r="J131" s="6">
        <f t="shared" si="3"/>
        <v>25498720</v>
      </c>
      <c r="K131" s="6">
        <v>0</v>
      </c>
      <c r="L131" s="6">
        <v>1705600</v>
      </c>
      <c r="M131" s="6">
        <v>56284800</v>
      </c>
      <c r="N131" s="6">
        <v>0</v>
      </c>
      <c r="O131" s="6">
        <f t="shared" si="4"/>
        <v>57990400</v>
      </c>
      <c r="P131" s="7">
        <f t="shared" si="5"/>
        <v>83489120</v>
      </c>
      <c r="Q131" s="8"/>
    </row>
    <row r="132" spans="1:17" s="33" customFormat="1" ht="33" customHeight="1">
      <c r="A132" s="52">
        <v>29</v>
      </c>
      <c r="B132" s="53" t="s">
        <v>168</v>
      </c>
      <c r="C132" s="52" t="s">
        <v>136</v>
      </c>
      <c r="D132" s="54"/>
      <c r="E132" s="43">
        <v>458.7</v>
      </c>
      <c r="F132" s="52"/>
      <c r="G132" s="1">
        <v>24219360</v>
      </c>
      <c r="H132" s="1">
        <v>3678600</v>
      </c>
      <c r="I132" s="1">
        <v>0</v>
      </c>
      <c r="J132" s="1">
        <f t="shared" si="3"/>
        <v>27897960</v>
      </c>
      <c r="K132" s="1">
        <v>4050000</v>
      </c>
      <c r="L132" s="1">
        <v>1834800</v>
      </c>
      <c r="M132" s="1">
        <v>60548400</v>
      </c>
      <c r="N132" s="1">
        <v>0</v>
      </c>
      <c r="O132" s="1">
        <f t="shared" si="4"/>
        <v>66433200</v>
      </c>
      <c r="P132" s="7">
        <f t="shared" si="5"/>
        <v>94331160</v>
      </c>
      <c r="Q132" s="43"/>
    </row>
    <row r="133" spans="1:17" s="33" customFormat="1" ht="33" customHeight="1">
      <c r="A133" s="3" t="s">
        <v>28</v>
      </c>
      <c r="B133" s="50" t="s">
        <v>168</v>
      </c>
      <c r="C133" s="3" t="s">
        <v>136</v>
      </c>
      <c r="D133" s="51"/>
      <c r="E133" s="8">
        <v>155.9</v>
      </c>
      <c r="F133" s="3" t="s">
        <v>142</v>
      </c>
      <c r="G133" s="6">
        <v>8231520</v>
      </c>
      <c r="H133" s="6">
        <v>1559000</v>
      </c>
      <c r="I133" s="6">
        <v>0</v>
      </c>
      <c r="J133" s="6">
        <f t="shared" si="3"/>
        <v>9790520</v>
      </c>
      <c r="K133" s="6">
        <v>4050000</v>
      </c>
      <c r="L133" s="6">
        <v>623600</v>
      </c>
      <c r="M133" s="6">
        <v>20578800</v>
      </c>
      <c r="N133" s="6">
        <v>0</v>
      </c>
      <c r="O133" s="6">
        <f t="shared" si="4"/>
        <v>25252400</v>
      </c>
      <c r="P133" s="7">
        <f t="shared" si="5"/>
        <v>35042920</v>
      </c>
      <c r="Q133" s="8"/>
    </row>
    <row r="134" spans="1:17" s="33" customFormat="1" ht="33" customHeight="1">
      <c r="A134" s="3" t="s">
        <v>28</v>
      </c>
      <c r="B134" s="50" t="s">
        <v>168</v>
      </c>
      <c r="C134" s="3" t="s">
        <v>136</v>
      </c>
      <c r="D134" s="51"/>
      <c r="E134" s="8">
        <v>302.8</v>
      </c>
      <c r="F134" s="3" t="s">
        <v>137</v>
      </c>
      <c r="G134" s="6">
        <v>15987840</v>
      </c>
      <c r="H134" s="6">
        <v>2119600</v>
      </c>
      <c r="I134" s="6">
        <v>0</v>
      </c>
      <c r="J134" s="6">
        <f t="shared" si="3"/>
        <v>18107440</v>
      </c>
      <c r="K134" s="6">
        <v>0</v>
      </c>
      <c r="L134" s="6">
        <v>1211200</v>
      </c>
      <c r="M134" s="6">
        <v>39969600</v>
      </c>
      <c r="N134" s="6">
        <v>0</v>
      </c>
      <c r="O134" s="6">
        <f t="shared" si="4"/>
        <v>41180800</v>
      </c>
      <c r="P134" s="7">
        <f t="shared" si="5"/>
        <v>59288240</v>
      </c>
      <c r="Q134" s="8"/>
    </row>
    <row r="135" spans="1:17" s="33" customFormat="1" ht="33" customHeight="1">
      <c r="A135" s="52">
        <v>30</v>
      </c>
      <c r="B135" s="53" t="s">
        <v>169</v>
      </c>
      <c r="C135" s="52" t="s">
        <v>136</v>
      </c>
      <c r="D135" s="54"/>
      <c r="E135" s="43">
        <v>2351.8000000000002</v>
      </c>
      <c r="F135" s="52"/>
      <c r="G135" s="1">
        <v>124175040</v>
      </c>
      <c r="H135" s="1">
        <v>17308000</v>
      </c>
      <c r="I135" s="1">
        <v>0</v>
      </c>
      <c r="J135" s="1">
        <f t="shared" si="3"/>
        <v>141483040</v>
      </c>
      <c r="K135" s="1">
        <v>2700000</v>
      </c>
      <c r="L135" s="1">
        <v>9407200</v>
      </c>
      <c r="M135" s="1">
        <v>310437600</v>
      </c>
      <c r="N135" s="1">
        <v>3000000</v>
      </c>
      <c r="O135" s="1">
        <f t="shared" si="4"/>
        <v>325544800</v>
      </c>
      <c r="P135" s="7">
        <f t="shared" si="5"/>
        <v>467027840</v>
      </c>
      <c r="Q135" s="43"/>
    </row>
    <row r="136" spans="1:17" s="33" customFormat="1" ht="33" customHeight="1">
      <c r="A136" s="3" t="s">
        <v>28</v>
      </c>
      <c r="B136" s="50" t="s">
        <v>169</v>
      </c>
      <c r="C136" s="3" t="s">
        <v>136</v>
      </c>
      <c r="D136" s="51"/>
      <c r="E136" s="8">
        <v>281.8</v>
      </c>
      <c r="F136" s="3" t="s">
        <v>142</v>
      </c>
      <c r="G136" s="6">
        <v>14879040</v>
      </c>
      <c r="H136" s="6">
        <v>2818000</v>
      </c>
      <c r="I136" s="6">
        <v>0</v>
      </c>
      <c r="J136" s="6">
        <f t="shared" si="3"/>
        <v>17697040</v>
      </c>
      <c r="K136" s="6">
        <v>2700000</v>
      </c>
      <c r="L136" s="6">
        <v>1127200</v>
      </c>
      <c r="M136" s="6">
        <v>37197600</v>
      </c>
      <c r="N136" s="6">
        <v>3000000</v>
      </c>
      <c r="O136" s="6">
        <f t="shared" si="4"/>
        <v>44024800</v>
      </c>
      <c r="P136" s="7">
        <f t="shared" si="5"/>
        <v>61721840</v>
      </c>
      <c r="Q136" s="8"/>
    </row>
    <row r="137" spans="1:17" s="33" customFormat="1" ht="33" customHeight="1">
      <c r="A137" s="3" t="s">
        <v>28</v>
      </c>
      <c r="B137" s="50" t="s">
        <v>169</v>
      </c>
      <c r="C137" s="3" t="s">
        <v>136</v>
      </c>
      <c r="D137" s="51"/>
      <c r="E137" s="8">
        <v>404.5</v>
      </c>
      <c r="F137" s="3" t="s">
        <v>137</v>
      </c>
      <c r="G137" s="6">
        <v>21357600</v>
      </c>
      <c r="H137" s="6">
        <v>2831500</v>
      </c>
      <c r="I137" s="6">
        <v>0</v>
      </c>
      <c r="J137" s="6">
        <f t="shared" si="3"/>
        <v>24189100</v>
      </c>
      <c r="K137" s="6">
        <v>0</v>
      </c>
      <c r="L137" s="6">
        <v>1618000</v>
      </c>
      <c r="M137" s="6">
        <v>53394000</v>
      </c>
      <c r="N137" s="6">
        <v>0</v>
      </c>
      <c r="O137" s="6">
        <f t="shared" si="4"/>
        <v>55012000</v>
      </c>
      <c r="P137" s="7">
        <f t="shared" si="5"/>
        <v>79201100</v>
      </c>
      <c r="Q137" s="8"/>
    </row>
    <row r="138" spans="1:17" s="33" customFormat="1" ht="33" customHeight="1">
      <c r="A138" s="3" t="s">
        <v>28</v>
      </c>
      <c r="B138" s="50" t="s">
        <v>169</v>
      </c>
      <c r="C138" s="3" t="s">
        <v>136</v>
      </c>
      <c r="D138" s="51"/>
      <c r="E138" s="8">
        <v>210.7</v>
      </c>
      <c r="F138" s="3" t="s">
        <v>137</v>
      </c>
      <c r="G138" s="6">
        <v>11124960</v>
      </c>
      <c r="H138" s="6">
        <v>1474900</v>
      </c>
      <c r="I138" s="6">
        <v>0</v>
      </c>
      <c r="J138" s="6">
        <f t="shared" si="3"/>
        <v>12599860</v>
      </c>
      <c r="K138" s="6">
        <v>0</v>
      </c>
      <c r="L138" s="6">
        <v>842800</v>
      </c>
      <c r="M138" s="6">
        <v>27812400</v>
      </c>
      <c r="N138" s="6">
        <v>0</v>
      </c>
      <c r="O138" s="6">
        <f t="shared" si="4"/>
        <v>28655200</v>
      </c>
      <c r="P138" s="7">
        <f t="shared" si="5"/>
        <v>41255060</v>
      </c>
      <c r="Q138" s="8"/>
    </row>
    <row r="139" spans="1:17" s="33" customFormat="1" ht="33" customHeight="1">
      <c r="A139" s="3" t="s">
        <v>28</v>
      </c>
      <c r="B139" s="50" t="s">
        <v>169</v>
      </c>
      <c r="C139" s="3" t="s">
        <v>136</v>
      </c>
      <c r="D139" s="51"/>
      <c r="E139" s="8">
        <v>571</v>
      </c>
      <c r="F139" s="3" t="s">
        <v>137</v>
      </c>
      <c r="G139" s="6">
        <v>30148800</v>
      </c>
      <c r="H139" s="6">
        <v>3997000</v>
      </c>
      <c r="I139" s="6">
        <v>0</v>
      </c>
      <c r="J139" s="6">
        <f t="shared" si="3"/>
        <v>34145800</v>
      </c>
      <c r="K139" s="6">
        <v>0</v>
      </c>
      <c r="L139" s="6">
        <v>2284000</v>
      </c>
      <c r="M139" s="6">
        <v>75372000</v>
      </c>
      <c r="N139" s="6">
        <v>0</v>
      </c>
      <c r="O139" s="6">
        <f t="shared" si="4"/>
        <v>77656000</v>
      </c>
      <c r="P139" s="7">
        <f t="shared" si="5"/>
        <v>111801800</v>
      </c>
      <c r="Q139" s="8"/>
    </row>
    <row r="140" spans="1:17" s="33" customFormat="1" ht="33" customHeight="1">
      <c r="A140" s="3" t="s">
        <v>28</v>
      </c>
      <c r="B140" s="50" t="s">
        <v>169</v>
      </c>
      <c r="C140" s="3" t="s">
        <v>136</v>
      </c>
      <c r="D140" s="51"/>
      <c r="E140" s="8">
        <v>883.8</v>
      </c>
      <c r="F140" s="3" t="s">
        <v>137</v>
      </c>
      <c r="G140" s="6">
        <v>46664640</v>
      </c>
      <c r="H140" s="6">
        <v>6186600</v>
      </c>
      <c r="I140" s="6">
        <v>0</v>
      </c>
      <c r="J140" s="6">
        <f t="shared" ref="J140:J203" si="6">G140+H140</f>
        <v>52851240</v>
      </c>
      <c r="K140" s="6">
        <v>0</v>
      </c>
      <c r="L140" s="6">
        <v>3535200</v>
      </c>
      <c r="M140" s="6">
        <v>116661600</v>
      </c>
      <c r="N140" s="6">
        <v>0</v>
      </c>
      <c r="O140" s="6">
        <f t="shared" ref="O140:O203" si="7">K140+L140+M140+N140</f>
        <v>120196800</v>
      </c>
      <c r="P140" s="7">
        <f t="shared" ref="P140:P203" si="8">O140+J140</f>
        <v>173048040</v>
      </c>
      <c r="Q140" s="8"/>
    </row>
    <row r="141" spans="1:17" s="33" customFormat="1" ht="33" customHeight="1">
      <c r="A141" s="52">
        <v>31</v>
      </c>
      <c r="B141" s="53" t="s">
        <v>170</v>
      </c>
      <c r="C141" s="52" t="s">
        <v>136</v>
      </c>
      <c r="D141" s="54"/>
      <c r="E141" s="43">
        <v>272.2</v>
      </c>
      <c r="F141" s="52"/>
      <c r="G141" s="1">
        <v>14372160</v>
      </c>
      <c r="H141" s="1">
        <v>1905400</v>
      </c>
      <c r="I141" s="1">
        <v>0</v>
      </c>
      <c r="J141" s="1">
        <f t="shared" si="6"/>
        <v>16277560</v>
      </c>
      <c r="K141" s="1">
        <v>8100000</v>
      </c>
      <c r="L141" s="1">
        <v>1088800</v>
      </c>
      <c r="M141" s="1">
        <v>35930400</v>
      </c>
      <c r="N141" s="1">
        <v>0</v>
      </c>
      <c r="O141" s="1">
        <f t="shared" si="7"/>
        <v>45119200</v>
      </c>
      <c r="P141" s="7">
        <f t="shared" si="8"/>
        <v>61396760</v>
      </c>
      <c r="Q141" s="43"/>
    </row>
    <row r="142" spans="1:17" s="33" customFormat="1" ht="33" customHeight="1">
      <c r="A142" s="3" t="s">
        <v>28</v>
      </c>
      <c r="B142" s="50" t="s">
        <v>170</v>
      </c>
      <c r="C142" s="3" t="s">
        <v>136</v>
      </c>
      <c r="D142" s="51"/>
      <c r="E142" s="8">
        <v>272.2</v>
      </c>
      <c r="F142" s="3" t="s">
        <v>137</v>
      </c>
      <c r="G142" s="6">
        <v>14372160</v>
      </c>
      <c r="H142" s="6">
        <v>1905400</v>
      </c>
      <c r="I142" s="6">
        <v>0</v>
      </c>
      <c r="J142" s="6">
        <f t="shared" si="6"/>
        <v>16277560</v>
      </c>
      <c r="K142" s="6">
        <v>8100000</v>
      </c>
      <c r="L142" s="6">
        <v>1088800</v>
      </c>
      <c r="M142" s="6">
        <v>35930400</v>
      </c>
      <c r="N142" s="6">
        <v>0</v>
      </c>
      <c r="O142" s="6">
        <f t="shared" si="7"/>
        <v>45119200</v>
      </c>
      <c r="P142" s="7">
        <f t="shared" si="8"/>
        <v>61396760</v>
      </c>
      <c r="Q142" s="8"/>
    </row>
    <row r="143" spans="1:17" s="33" customFormat="1" ht="33" customHeight="1">
      <c r="A143" s="52">
        <v>32</v>
      </c>
      <c r="B143" s="53" t="s">
        <v>171</v>
      </c>
      <c r="C143" s="52" t="s">
        <v>136</v>
      </c>
      <c r="D143" s="54"/>
      <c r="E143" s="43">
        <v>1167.8</v>
      </c>
      <c r="F143" s="52"/>
      <c r="G143" s="1">
        <v>61659840</v>
      </c>
      <c r="H143" s="1">
        <v>8174600</v>
      </c>
      <c r="I143" s="1">
        <v>0</v>
      </c>
      <c r="J143" s="1">
        <f t="shared" si="6"/>
        <v>69834440</v>
      </c>
      <c r="K143" s="1">
        <v>2700000</v>
      </c>
      <c r="L143" s="1">
        <v>4671200</v>
      </c>
      <c r="M143" s="1">
        <v>154149600</v>
      </c>
      <c r="N143" s="1">
        <v>3000000</v>
      </c>
      <c r="O143" s="1">
        <f t="shared" si="7"/>
        <v>164520800</v>
      </c>
      <c r="P143" s="7">
        <f t="shared" si="8"/>
        <v>234355240</v>
      </c>
      <c r="Q143" s="43"/>
    </row>
    <row r="144" spans="1:17" s="33" customFormat="1" ht="33" customHeight="1">
      <c r="A144" s="3" t="s">
        <v>28</v>
      </c>
      <c r="B144" s="50" t="s">
        <v>171</v>
      </c>
      <c r="C144" s="3" t="s">
        <v>136</v>
      </c>
      <c r="D144" s="51"/>
      <c r="E144" s="8">
        <v>577.6</v>
      </c>
      <c r="F144" s="3" t="s">
        <v>137</v>
      </c>
      <c r="G144" s="6">
        <v>30497280</v>
      </c>
      <c r="H144" s="6">
        <v>4043200</v>
      </c>
      <c r="I144" s="6">
        <v>0</v>
      </c>
      <c r="J144" s="6">
        <f t="shared" si="6"/>
        <v>34540480</v>
      </c>
      <c r="K144" s="6">
        <v>2700000</v>
      </c>
      <c r="L144" s="6">
        <v>2310400</v>
      </c>
      <c r="M144" s="6">
        <v>76243200</v>
      </c>
      <c r="N144" s="6">
        <v>3000000</v>
      </c>
      <c r="O144" s="6">
        <f t="shared" si="7"/>
        <v>84253600</v>
      </c>
      <c r="P144" s="7">
        <f t="shared" si="8"/>
        <v>118794080</v>
      </c>
      <c r="Q144" s="8"/>
    </row>
    <row r="145" spans="1:17" s="33" customFormat="1" ht="33" customHeight="1">
      <c r="A145" s="3" t="s">
        <v>28</v>
      </c>
      <c r="B145" s="50" t="s">
        <v>171</v>
      </c>
      <c r="C145" s="3" t="s">
        <v>136</v>
      </c>
      <c r="D145" s="51"/>
      <c r="E145" s="8">
        <v>590.20000000000005</v>
      </c>
      <c r="F145" s="3" t="s">
        <v>137</v>
      </c>
      <c r="G145" s="6">
        <v>31162560</v>
      </c>
      <c r="H145" s="6">
        <v>4131400</v>
      </c>
      <c r="I145" s="6">
        <v>0</v>
      </c>
      <c r="J145" s="6">
        <f t="shared" si="6"/>
        <v>35293960</v>
      </c>
      <c r="K145" s="6">
        <v>0</v>
      </c>
      <c r="L145" s="6">
        <v>2360800</v>
      </c>
      <c r="M145" s="6">
        <v>77906400</v>
      </c>
      <c r="N145" s="6">
        <v>0</v>
      </c>
      <c r="O145" s="6">
        <f t="shared" si="7"/>
        <v>80267200</v>
      </c>
      <c r="P145" s="7">
        <f t="shared" si="8"/>
        <v>115561160</v>
      </c>
      <c r="Q145" s="8"/>
    </row>
    <row r="146" spans="1:17" s="33" customFormat="1" ht="33" customHeight="1">
      <c r="A146" s="52">
        <v>33</v>
      </c>
      <c r="B146" s="53" t="s">
        <v>172</v>
      </c>
      <c r="C146" s="52" t="s">
        <v>136</v>
      </c>
      <c r="D146" s="54"/>
      <c r="E146" s="43">
        <v>587.5</v>
      </c>
      <c r="F146" s="52"/>
      <c r="G146" s="1">
        <v>31020000</v>
      </c>
      <c r="H146" s="1">
        <v>4112500</v>
      </c>
      <c r="I146" s="1">
        <v>0</v>
      </c>
      <c r="J146" s="1">
        <f t="shared" si="6"/>
        <v>35132500</v>
      </c>
      <c r="K146" s="1">
        <v>13500000</v>
      </c>
      <c r="L146" s="1">
        <v>2350000</v>
      </c>
      <c r="M146" s="1">
        <v>77550000</v>
      </c>
      <c r="N146" s="1">
        <v>0</v>
      </c>
      <c r="O146" s="1">
        <f t="shared" si="7"/>
        <v>93400000</v>
      </c>
      <c r="P146" s="7">
        <f t="shared" si="8"/>
        <v>128532500</v>
      </c>
      <c r="Q146" s="43"/>
    </row>
    <row r="147" spans="1:17" s="33" customFormat="1" ht="33" customHeight="1">
      <c r="A147" s="3" t="s">
        <v>28</v>
      </c>
      <c r="B147" s="50" t="s">
        <v>172</v>
      </c>
      <c r="C147" s="3" t="s">
        <v>136</v>
      </c>
      <c r="D147" s="51"/>
      <c r="E147" s="8">
        <v>427.4</v>
      </c>
      <c r="F147" s="3" t="s">
        <v>137</v>
      </c>
      <c r="G147" s="6">
        <v>22566720</v>
      </c>
      <c r="H147" s="6">
        <v>2991800</v>
      </c>
      <c r="I147" s="6">
        <v>0</v>
      </c>
      <c r="J147" s="6">
        <f t="shared" si="6"/>
        <v>25558520</v>
      </c>
      <c r="K147" s="6">
        <v>13500000</v>
      </c>
      <c r="L147" s="6">
        <v>1709600</v>
      </c>
      <c r="M147" s="6">
        <v>56416800</v>
      </c>
      <c r="N147" s="6">
        <v>0</v>
      </c>
      <c r="O147" s="6">
        <f t="shared" si="7"/>
        <v>71626400</v>
      </c>
      <c r="P147" s="7">
        <f t="shared" si="8"/>
        <v>97184920</v>
      </c>
      <c r="Q147" s="8"/>
    </row>
    <row r="148" spans="1:17" s="33" customFormat="1" ht="33" customHeight="1">
      <c r="A148" s="3" t="s">
        <v>28</v>
      </c>
      <c r="B148" s="50" t="s">
        <v>172</v>
      </c>
      <c r="C148" s="3" t="s">
        <v>136</v>
      </c>
      <c r="D148" s="51"/>
      <c r="E148" s="8">
        <v>160.1</v>
      </c>
      <c r="F148" s="3" t="s">
        <v>137</v>
      </c>
      <c r="G148" s="6">
        <v>8453280</v>
      </c>
      <c r="H148" s="6">
        <v>1120700</v>
      </c>
      <c r="I148" s="6">
        <v>0</v>
      </c>
      <c r="J148" s="6">
        <f t="shared" si="6"/>
        <v>9573980</v>
      </c>
      <c r="K148" s="6">
        <v>0</v>
      </c>
      <c r="L148" s="6">
        <v>640400</v>
      </c>
      <c r="M148" s="6">
        <v>21133200</v>
      </c>
      <c r="N148" s="6">
        <v>0</v>
      </c>
      <c r="O148" s="6">
        <f t="shared" si="7"/>
        <v>21773600</v>
      </c>
      <c r="P148" s="7">
        <f t="shared" si="8"/>
        <v>31347580</v>
      </c>
      <c r="Q148" s="8"/>
    </row>
    <row r="149" spans="1:17" s="33" customFormat="1" ht="33" customHeight="1">
      <c r="A149" s="52">
        <v>34</v>
      </c>
      <c r="B149" s="53" t="s">
        <v>173</v>
      </c>
      <c r="C149" s="52" t="s">
        <v>136</v>
      </c>
      <c r="D149" s="54"/>
      <c r="E149" s="43">
        <v>2419</v>
      </c>
      <c r="F149" s="52"/>
      <c r="G149" s="1">
        <v>127723200</v>
      </c>
      <c r="H149" s="1">
        <v>17635600</v>
      </c>
      <c r="I149" s="1">
        <v>0</v>
      </c>
      <c r="J149" s="1">
        <f t="shared" si="6"/>
        <v>145358800</v>
      </c>
      <c r="K149" s="1">
        <v>5400000</v>
      </c>
      <c r="L149" s="1">
        <v>9676000</v>
      </c>
      <c r="M149" s="1">
        <v>319308000</v>
      </c>
      <c r="N149" s="1">
        <v>0</v>
      </c>
      <c r="O149" s="1">
        <f t="shared" si="7"/>
        <v>334384000</v>
      </c>
      <c r="P149" s="7">
        <f t="shared" si="8"/>
        <v>479742800</v>
      </c>
      <c r="Q149" s="43"/>
    </row>
    <row r="150" spans="1:17" s="33" customFormat="1" ht="33" customHeight="1">
      <c r="A150" s="3" t="s">
        <v>28</v>
      </c>
      <c r="B150" s="50" t="s">
        <v>173</v>
      </c>
      <c r="C150" s="3" t="s">
        <v>136</v>
      </c>
      <c r="D150" s="51"/>
      <c r="E150" s="8">
        <v>234.2</v>
      </c>
      <c r="F150" s="3" t="s">
        <v>142</v>
      </c>
      <c r="G150" s="6">
        <v>12365760</v>
      </c>
      <c r="H150" s="6">
        <v>2342000</v>
      </c>
      <c r="I150" s="6">
        <v>0</v>
      </c>
      <c r="J150" s="6">
        <f t="shared" si="6"/>
        <v>14707760</v>
      </c>
      <c r="K150" s="6">
        <v>5400000</v>
      </c>
      <c r="L150" s="6">
        <v>936800</v>
      </c>
      <c r="M150" s="6">
        <v>30914400</v>
      </c>
      <c r="N150" s="6">
        <v>0</v>
      </c>
      <c r="O150" s="6">
        <f t="shared" si="7"/>
        <v>37251200</v>
      </c>
      <c r="P150" s="7">
        <f t="shared" si="8"/>
        <v>51958960</v>
      </c>
      <c r="Q150" s="8"/>
    </row>
    <row r="151" spans="1:17" s="33" customFormat="1" ht="33" customHeight="1">
      <c r="A151" s="3" t="s">
        <v>28</v>
      </c>
      <c r="B151" s="50" t="s">
        <v>173</v>
      </c>
      <c r="C151" s="3" t="s">
        <v>136</v>
      </c>
      <c r="D151" s="51"/>
      <c r="E151" s="8">
        <v>366.7</v>
      </c>
      <c r="F151" s="3" t="s">
        <v>137</v>
      </c>
      <c r="G151" s="6">
        <v>19361760</v>
      </c>
      <c r="H151" s="6">
        <v>2566900</v>
      </c>
      <c r="I151" s="6">
        <v>0</v>
      </c>
      <c r="J151" s="6">
        <f t="shared" si="6"/>
        <v>21928660</v>
      </c>
      <c r="K151" s="6">
        <v>0</v>
      </c>
      <c r="L151" s="6">
        <v>1466800</v>
      </c>
      <c r="M151" s="6">
        <v>48404400</v>
      </c>
      <c r="N151" s="6">
        <v>0</v>
      </c>
      <c r="O151" s="6">
        <f t="shared" si="7"/>
        <v>49871200</v>
      </c>
      <c r="P151" s="7">
        <f t="shared" si="8"/>
        <v>71799860</v>
      </c>
      <c r="Q151" s="8"/>
    </row>
    <row r="152" spans="1:17" s="33" customFormat="1" ht="33" customHeight="1">
      <c r="A152" s="3" t="s">
        <v>28</v>
      </c>
      <c r="B152" s="50" t="s">
        <v>173</v>
      </c>
      <c r="C152" s="3" t="s">
        <v>136</v>
      </c>
      <c r="D152" s="51"/>
      <c r="E152" s="8">
        <v>173.2</v>
      </c>
      <c r="F152" s="3" t="s">
        <v>137</v>
      </c>
      <c r="G152" s="6">
        <v>9144960</v>
      </c>
      <c r="H152" s="6">
        <v>1212400</v>
      </c>
      <c r="I152" s="6">
        <v>0</v>
      </c>
      <c r="J152" s="6">
        <f t="shared" si="6"/>
        <v>10357360</v>
      </c>
      <c r="K152" s="6">
        <v>0</v>
      </c>
      <c r="L152" s="6">
        <v>692800</v>
      </c>
      <c r="M152" s="6">
        <v>22862400</v>
      </c>
      <c r="N152" s="6">
        <v>0</v>
      </c>
      <c r="O152" s="6">
        <f t="shared" si="7"/>
        <v>23555200</v>
      </c>
      <c r="P152" s="7">
        <f t="shared" si="8"/>
        <v>33912560</v>
      </c>
      <c r="Q152" s="8"/>
    </row>
    <row r="153" spans="1:17" s="33" customFormat="1" ht="33" customHeight="1">
      <c r="A153" s="3" t="s">
        <v>28</v>
      </c>
      <c r="B153" s="50" t="s">
        <v>173</v>
      </c>
      <c r="C153" s="3" t="s">
        <v>136</v>
      </c>
      <c r="D153" s="51"/>
      <c r="E153" s="8">
        <v>295</v>
      </c>
      <c r="F153" s="3" t="s">
        <v>137</v>
      </c>
      <c r="G153" s="6">
        <v>15576000</v>
      </c>
      <c r="H153" s="6">
        <v>2065000</v>
      </c>
      <c r="I153" s="6">
        <v>0</v>
      </c>
      <c r="J153" s="6">
        <f t="shared" si="6"/>
        <v>17641000</v>
      </c>
      <c r="K153" s="6">
        <v>0</v>
      </c>
      <c r="L153" s="6">
        <v>1180000</v>
      </c>
      <c r="M153" s="6">
        <v>38940000</v>
      </c>
      <c r="N153" s="6">
        <v>0</v>
      </c>
      <c r="O153" s="6">
        <f t="shared" si="7"/>
        <v>40120000</v>
      </c>
      <c r="P153" s="7">
        <f t="shared" si="8"/>
        <v>57761000</v>
      </c>
      <c r="Q153" s="8"/>
    </row>
    <row r="154" spans="1:17" s="33" customFormat="1" ht="33" customHeight="1">
      <c r="A154" s="3" t="s">
        <v>28</v>
      </c>
      <c r="B154" s="50" t="s">
        <v>173</v>
      </c>
      <c r="C154" s="3" t="s">
        <v>136</v>
      </c>
      <c r="D154" s="51"/>
      <c r="E154" s="8">
        <v>269.60000000000002</v>
      </c>
      <c r="F154" s="3" t="s">
        <v>137</v>
      </c>
      <c r="G154" s="6">
        <v>14234880</v>
      </c>
      <c r="H154" s="6">
        <v>1887200</v>
      </c>
      <c r="I154" s="6">
        <v>0</v>
      </c>
      <c r="J154" s="6">
        <f t="shared" si="6"/>
        <v>16122080</v>
      </c>
      <c r="K154" s="6">
        <v>0</v>
      </c>
      <c r="L154" s="6">
        <v>1078400</v>
      </c>
      <c r="M154" s="6">
        <v>35587200</v>
      </c>
      <c r="N154" s="6">
        <v>0</v>
      </c>
      <c r="O154" s="6">
        <f t="shared" si="7"/>
        <v>36665600</v>
      </c>
      <c r="P154" s="7">
        <f t="shared" si="8"/>
        <v>52787680</v>
      </c>
      <c r="Q154" s="8"/>
    </row>
    <row r="155" spans="1:17" s="33" customFormat="1" ht="33" customHeight="1">
      <c r="A155" s="3" t="s">
        <v>28</v>
      </c>
      <c r="B155" s="50" t="s">
        <v>173</v>
      </c>
      <c r="C155" s="3" t="s">
        <v>136</v>
      </c>
      <c r="D155" s="51"/>
      <c r="E155" s="8">
        <v>242.9</v>
      </c>
      <c r="F155" s="3" t="s">
        <v>137</v>
      </c>
      <c r="G155" s="6">
        <v>12825120</v>
      </c>
      <c r="H155" s="6">
        <v>1700300</v>
      </c>
      <c r="I155" s="6">
        <v>0</v>
      </c>
      <c r="J155" s="6">
        <f t="shared" si="6"/>
        <v>14525420</v>
      </c>
      <c r="K155" s="6">
        <v>0</v>
      </c>
      <c r="L155" s="6">
        <v>971600</v>
      </c>
      <c r="M155" s="6">
        <v>32062800</v>
      </c>
      <c r="N155" s="6">
        <v>0</v>
      </c>
      <c r="O155" s="6">
        <f t="shared" si="7"/>
        <v>33034400</v>
      </c>
      <c r="P155" s="7">
        <f t="shared" si="8"/>
        <v>47559820</v>
      </c>
      <c r="Q155" s="8"/>
    </row>
    <row r="156" spans="1:17" s="33" customFormat="1" ht="33" customHeight="1">
      <c r="A156" s="3" t="s">
        <v>28</v>
      </c>
      <c r="B156" s="50" t="s">
        <v>173</v>
      </c>
      <c r="C156" s="3" t="s">
        <v>136</v>
      </c>
      <c r="D156" s="51"/>
      <c r="E156" s="8">
        <v>200</v>
      </c>
      <c r="F156" s="3" t="s">
        <v>139</v>
      </c>
      <c r="G156" s="6">
        <v>10560000</v>
      </c>
      <c r="H156" s="6">
        <v>1400000</v>
      </c>
      <c r="I156" s="6">
        <v>0</v>
      </c>
      <c r="J156" s="6">
        <f t="shared" si="6"/>
        <v>11960000</v>
      </c>
      <c r="K156" s="6">
        <v>0</v>
      </c>
      <c r="L156" s="6">
        <v>800000</v>
      </c>
      <c r="M156" s="6">
        <v>26400000</v>
      </c>
      <c r="N156" s="6">
        <v>0</v>
      </c>
      <c r="O156" s="6">
        <f t="shared" si="7"/>
        <v>27200000</v>
      </c>
      <c r="P156" s="7">
        <f t="shared" si="8"/>
        <v>39160000</v>
      </c>
      <c r="Q156" s="8"/>
    </row>
    <row r="157" spans="1:17" s="33" customFormat="1" ht="33" customHeight="1">
      <c r="A157" s="3" t="s">
        <v>28</v>
      </c>
      <c r="B157" s="50" t="s">
        <v>173</v>
      </c>
      <c r="C157" s="3" t="s">
        <v>136</v>
      </c>
      <c r="D157" s="51"/>
      <c r="E157" s="8">
        <v>637.4</v>
      </c>
      <c r="F157" s="3" t="s">
        <v>137</v>
      </c>
      <c r="G157" s="6">
        <v>33654720</v>
      </c>
      <c r="H157" s="6">
        <v>4461800</v>
      </c>
      <c r="I157" s="6">
        <v>0</v>
      </c>
      <c r="J157" s="6">
        <f t="shared" si="6"/>
        <v>38116520</v>
      </c>
      <c r="K157" s="6">
        <v>0</v>
      </c>
      <c r="L157" s="6">
        <v>2549600</v>
      </c>
      <c r="M157" s="6">
        <v>84136800</v>
      </c>
      <c r="N157" s="6">
        <v>0</v>
      </c>
      <c r="O157" s="6">
        <f t="shared" si="7"/>
        <v>86686400</v>
      </c>
      <c r="P157" s="7">
        <f t="shared" si="8"/>
        <v>124802920</v>
      </c>
      <c r="Q157" s="8"/>
    </row>
    <row r="158" spans="1:17" s="33" customFormat="1" ht="33" customHeight="1">
      <c r="A158" s="52">
        <v>35</v>
      </c>
      <c r="B158" s="53" t="s">
        <v>174</v>
      </c>
      <c r="C158" s="52" t="s">
        <v>136</v>
      </c>
      <c r="D158" s="54"/>
      <c r="E158" s="43">
        <v>907.3</v>
      </c>
      <c r="F158" s="52"/>
      <c r="G158" s="1">
        <v>47905440</v>
      </c>
      <c r="H158" s="1">
        <v>6846400</v>
      </c>
      <c r="I158" s="1">
        <v>0</v>
      </c>
      <c r="J158" s="1">
        <f t="shared" si="6"/>
        <v>54751840</v>
      </c>
      <c r="K158" s="1">
        <v>6750000</v>
      </c>
      <c r="L158" s="1">
        <v>3629200</v>
      </c>
      <c r="M158" s="1">
        <v>119763600</v>
      </c>
      <c r="N158" s="1">
        <v>0</v>
      </c>
      <c r="O158" s="1">
        <f t="shared" si="7"/>
        <v>130142800</v>
      </c>
      <c r="P158" s="7">
        <f t="shared" si="8"/>
        <v>184894640</v>
      </c>
      <c r="Q158" s="43"/>
    </row>
    <row r="159" spans="1:17" s="33" customFormat="1" ht="33" customHeight="1">
      <c r="A159" s="3" t="s">
        <v>28</v>
      </c>
      <c r="B159" s="50" t="s">
        <v>174</v>
      </c>
      <c r="C159" s="3" t="s">
        <v>136</v>
      </c>
      <c r="D159" s="51"/>
      <c r="E159" s="8">
        <v>392.8</v>
      </c>
      <c r="F159" s="3" t="s">
        <v>137</v>
      </c>
      <c r="G159" s="6">
        <v>20739840</v>
      </c>
      <c r="H159" s="6">
        <v>2749600</v>
      </c>
      <c r="I159" s="6">
        <v>0</v>
      </c>
      <c r="J159" s="6">
        <f t="shared" si="6"/>
        <v>23489440</v>
      </c>
      <c r="K159" s="6">
        <v>6750000</v>
      </c>
      <c r="L159" s="6">
        <v>1571200</v>
      </c>
      <c r="M159" s="6">
        <v>51849600</v>
      </c>
      <c r="N159" s="6">
        <v>0</v>
      </c>
      <c r="O159" s="6">
        <f t="shared" si="7"/>
        <v>60170800</v>
      </c>
      <c r="P159" s="7">
        <f t="shared" si="8"/>
        <v>83660240</v>
      </c>
      <c r="Q159" s="8"/>
    </row>
    <row r="160" spans="1:17" s="33" customFormat="1" ht="33" customHeight="1">
      <c r="A160" s="3" t="s">
        <v>28</v>
      </c>
      <c r="B160" s="50" t="s">
        <v>174</v>
      </c>
      <c r="C160" s="3" t="s">
        <v>136</v>
      </c>
      <c r="D160" s="51"/>
      <c r="E160" s="8">
        <v>349.4</v>
      </c>
      <c r="F160" s="3" t="s">
        <v>137</v>
      </c>
      <c r="G160" s="6">
        <v>18448320</v>
      </c>
      <c r="H160" s="6">
        <v>2445800</v>
      </c>
      <c r="I160" s="6">
        <v>0</v>
      </c>
      <c r="J160" s="6">
        <f t="shared" si="6"/>
        <v>20894120</v>
      </c>
      <c r="K160" s="6">
        <v>0</v>
      </c>
      <c r="L160" s="6">
        <v>1397600</v>
      </c>
      <c r="M160" s="6">
        <v>46120800</v>
      </c>
      <c r="N160" s="6">
        <v>0</v>
      </c>
      <c r="O160" s="6">
        <f t="shared" si="7"/>
        <v>47518400</v>
      </c>
      <c r="P160" s="7">
        <f t="shared" si="8"/>
        <v>68412520</v>
      </c>
      <c r="Q160" s="8"/>
    </row>
    <row r="161" spans="1:17" s="33" customFormat="1" ht="33" customHeight="1">
      <c r="A161" s="3" t="s">
        <v>28</v>
      </c>
      <c r="B161" s="50" t="s">
        <v>174</v>
      </c>
      <c r="C161" s="3" t="s">
        <v>136</v>
      </c>
      <c r="D161" s="51"/>
      <c r="E161" s="8">
        <v>165.1</v>
      </c>
      <c r="F161" s="3" t="s">
        <v>142</v>
      </c>
      <c r="G161" s="6">
        <v>8717280</v>
      </c>
      <c r="H161" s="6">
        <v>1651000</v>
      </c>
      <c r="I161" s="6">
        <v>0</v>
      </c>
      <c r="J161" s="6">
        <f t="shared" si="6"/>
        <v>10368280</v>
      </c>
      <c r="K161" s="6">
        <v>0</v>
      </c>
      <c r="L161" s="6">
        <v>660400</v>
      </c>
      <c r="M161" s="6">
        <v>21793200</v>
      </c>
      <c r="N161" s="6">
        <v>0</v>
      </c>
      <c r="O161" s="6">
        <f t="shared" si="7"/>
        <v>22453600</v>
      </c>
      <c r="P161" s="7">
        <f t="shared" si="8"/>
        <v>32821880</v>
      </c>
      <c r="Q161" s="8"/>
    </row>
    <row r="162" spans="1:17" s="33" customFormat="1" ht="33" customHeight="1">
      <c r="A162" s="52">
        <v>36</v>
      </c>
      <c r="B162" s="53" t="s">
        <v>175</v>
      </c>
      <c r="C162" s="52" t="s">
        <v>136</v>
      </c>
      <c r="D162" s="54"/>
      <c r="E162" s="43">
        <v>664.8</v>
      </c>
      <c r="F162" s="52"/>
      <c r="G162" s="1">
        <v>35101440</v>
      </c>
      <c r="H162" s="1">
        <v>5062500</v>
      </c>
      <c r="I162" s="1">
        <v>0</v>
      </c>
      <c r="J162" s="1">
        <f t="shared" si="6"/>
        <v>40163940</v>
      </c>
      <c r="K162" s="1">
        <v>13500000</v>
      </c>
      <c r="L162" s="1">
        <v>2659200</v>
      </c>
      <c r="M162" s="1">
        <v>87753600</v>
      </c>
      <c r="N162" s="1">
        <v>3000000</v>
      </c>
      <c r="O162" s="1">
        <f t="shared" si="7"/>
        <v>106912800</v>
      </c>
      <c r="P162" s="7">
        <f t="shared" si="8"/>
        <v>147076740</v>
      </c>
      <c r="Q162" s="43"/>
    </row>
    <row r="163" spans="1:17" s="33" customFormat="1" ht="33" customHeight="1">
      <c r="A163" s="3" t="s">
        <v>28</v>
      </c>
      <c r="B163" s="50" t="s">
        <v>175</v>
      </c>
      <c r="C163" s="3" t="s">
        <v>136</v>
      </c>
      <c r="D163" s="51"/>
      <c r="E163" s="8">
        <v>136.30000000000001</v>
      </c>
      <c r="F163" s="3" t="s">
        <v>142</v>
      </c>
      <c r="G163" s="6">
        <v>7196640</v>
      </c>
      <c r="H163" s="6">
        <v>1363000</v>
      </c>
      <c r="I163" s="6">
        <v>0</v>
      </c>
      <c r="J163" s="6">
        <f t="shared" si="6"/>
        <v>8559640</v>
      </c>
      <c r="K163" s="6">
        <v>13500000</v>
      </c>
      <c r="L163" s="6">
        <v>545200</v>
      </c>
      <c r="M163" s="6">
        <v>17991600</v>
      </c>
      <c r="N163" s="6">
        <v>3000000</v>
      </c>
      <c r="O163" s="6">
        <f t="shared" si="7"/>
        <v>35036800</v>
      </c>
      <c r="P163" s="7">
        <f t="shared" si="8"/>
        <v>43596440</v>
      </c>
      <c r="Q163" s="8"/>
    </row>
    <row r="164" spans="1:17" s="33" customFormat="1" ht="33" customHeight="1">
      <c r="A164" s="3" t="s">
        <v>28</v>
      </c>
      <c r="B164" s="50" t="s">
        <v>175</v>
      </c>
      <c r="C164" s="3" t="s">
        <v>136</v>
      </c>
      <c r="D164" s="51"/>
      <c r="E164" s="8">
        <v>227.2</v>
      </c>
      <c r="F164" s="3" t="s">
        <v>137</v>
      </c>
      <c r="G164" s="6">
        <v>11996160</v>
      </c>
      <c r="H164" s="6">
        <v>1590400</v>
      </c>
      <c r="I164" s="6">
        <v>0</v>
      </c>
      <c r="J164" s="6">
        <f t="shared" si="6"/>
        <v>13586560</v>
      </c>
      <c r="K164" s="6">
        <v>0</v>
      </c>
      <c r="L164" s="6">
        <v>908800</v>
      </c>
      <c r="M164" s="6">
        <v>29990400</v>
      </c>
      <c r="N164" s="6">
        <v>0</v>
      </c>
      <c r="O164" s="6">
        <f t="shared" si="7"/>
        <v>30899200</v>
      </c>
      <c r="P164" s="7">
        <f t="shared" si="8"/>
        <v>44485760</v>
      </c>
      <c r="Q164" s="8"/>
    </row>
    <row r="165" spans="1:17" s="33" customFormat="1" ht="33" customHeight="1">
      <c r="A165" s="3" t="s">
        <v>28</v>
      </c>
      <c r="B165" s="50" t="s">
        <v>175</v>
      </c>
      <c r="C165" s="3" t="s">
        <v>136</v>
      </c>
      <c r="D165" s="51"/>
      <c r="E165" s="8">
        <v>301.3</v>
      </c>
      <c r="F165" s="3" t="s">
        <v>137</v>
      </c>
      <c r="G165" s="6">
        <v>15908640</v>
      </c>
      <c r="H165" s="6">
        <v>2109100</v>
      </c>
      <c r="I165" s="6">
        <v>0</v>
      </c>
      <c r="J165" s="6">
        <f t="shared" si="6"/>
        <v>18017740</v>
      </c>
      <c r="K165" s="6">
        <v>0</v>
      </c>
      <c r="L165" s="6">
        <v>1205200</v>
      </c>
      <c r="M165" s="6">
        <v>39771600</v>
      </c>
      <c r="N165" s="6">
        <v>0</v>
      </c>
      <c r="O165" s="6">
        <f t="shared" si="7"/>
        <v>40976800</v>
      </c>
      <c r="P165" s="7">
        <f t="shared" si="8"/>
        <v>58994540</v>
      </c>
      <c r="Q165" s="8"/>
    </row>
    <row r="166" spans="1:17" s="33" customFormat="1" ht="33" customHeight="1">
      <c r="A166" s="52">
        <v>37</v>
      </c>
      <c r="B166" s="53" t="s">
        <v>176</v>
      </c>
      <c r="C166" s="52" t="s">
        <v>136</v>
      </c>
      <c r="D166" s="54"/>
      <c r="E166" s="43">
        <v>2087.3000000000002</v>
      </c>
      <c r="F166" s="52"/>
      <c r="G166" s="1">
        <v>110209440</v>
      </c>
      <c r="H166" s="1">
        <v>15892100</v>
      </c>
      <c r="I166" s="1">
        <v>0</v>
      </c>
      <c r="J166" s="1">
        <f t="shared" si="6"/>
        <v>126101540</v>
      </c>
      <c r="K166" s="1">
        <v>5400000</v>
      </c>
      <c r="L166" s="1">
        <v>8349200</v>
      </c>
      <c r="M166" s="1">
        <v>275523600</v>
      </c>
      <c r="N166" s="1">
        <v>3000000</v>
      </c>
      <c r="O166" s="1">
        <f t="shared" si="7"/>
        <v>292272800</v>
      </c>
      <c r="P166" s="7">
        <f t="shared" si="8"/>
        <v>418374340</v>
      </c>
      <c r="Q166" s="43"/>
    </row>
    <row r="167" spans="1:17" s="33" customFormat="1" ht="33" customHeight="1">
      <c r="A167" s="3" t="s">
        <v>28</v>
      </c>
      <c r="B167" s="50" t="s">
        <v>176</v>
      </c>
      <c r="C167" s="3" t="s">
        <v>136</v>
      </c>
      <c r="D167" s="51"/>
      <c r="E167" s="8">
        <v>138</v>
      </c>
      <c r="F167" s="3" t="s">
        <v>142</v>
      </c>
      <c r="G167" s="6">
        <v>7286400</v>
      </c>
      <c r="H167" s="6">
        <v>1380000</v>
      </c>
      <c r="I167" s="6">
        <v>0</v>
      </c>
      <c r="J167" s="6">
        <f t="shared" si="6"/>
        <v>8666400</v>
      </c>
      <c r="K167" s="6">
        <v>5400000</v>
      </c>
      <c r="L167" s="6">
        <v>552000</v>
      </c>
      <c r="M167" s="6">
        <v>18216000</v>
      </c>
      <c r="N167" s="6">
        <v>3000000</v>
      </c>
      <c r="O167" s="6">
        <f t="shared" si="7"/>
        <v>27168000</v>
      </c>
      <c r="P167" s="7">
        <f t="shared" si="8"/>
        <v>35834400</v>
      </c>
      <c r="Q167" s="8"/>
    </row>
    <row r="168" spans="1:17" s="33" customFormat="1" ht="33" customHeight="1">
      <c r="A168" s="3" t="s">
        <v>28</v>
      </c>
      <c r="B168" s="50" t="s">
        <v>176</v>
      </c>
      <c r="C168" s="3" t="s">
        <v>136</v>
      </c>
      <c r="D168" s="51"/>
      <c r="E168" s="8">
        <v>173.9</v>
      </c>
      <c r="F168" s="3" t="s">
        <v>137</v>
      </c>
      <c r="G168" s="6">
        <v>9181920</v>
      </c>
      <c r="H168" s="6">
        <v>1217300</v>
      </c>
      <c r="I168" s="6">
        <v>0</v>
      </c>
      <c r="J168" s="6">
        <f t="shared" si="6"/>
        <v>10399220</v>
      </c>
      <c r="K168" s="6">
        <v>0</v>
      </c>
      <c r="L168" s="6">
        <v>695600</v>
      </c>
      <c r="M168" s="6">
        <v>22954800</v>
      </c>
      <c r="N168" s="6">
        <v>0</v>
      </c>
      <c r="O168" s="6">
        <f t="shared" si="7"/>
        <v>23650400</v>
      </c>
      <c r="P168" s="7">
        <f t="shared" si="8"/>
        <v>34049620</v>
      </c>
      <c r="Q168" s="8"/>
    </row>
    <row r="169" spans="1:17" s="33" customFormat="1" ht="33" customHeight="1">
      <c r="A169" s="3" t="s">
        <v>28</v>
      </c>
      <c r="B169" s="50" t="s">
        <v>176</v>
      </c>
      <c r="C169" s="3" t="s">
        <v>136</v>
      </c>
      <c r="D169" s="51"/>
      <c r="E169" s="8">
        <v>199.3</v>
      </c>
      <c r="F169" s="3" t="s">
        <v>137</v>
      </c>
      <c r="G169" s="6">
        <v>10523040</v>
      </c>
      <c r="H169" s="6">
        <v>1395100</v>
      </c>
      <c r="I169" s="6">
        <v>0</v>
      </c>
      <c r="J169" s="6">
        <f t="shared" si="6"/>
        <v>11918140</v>
      </c>
      <c r="K169" s="6">
        <v>0</v>
      </c>
      <c r="L169" s="6">
        <v>797200</v>
      </c>
      <c r="M169" s="6">
        <v>26307600</v>
      </c>
      <c r="N169" s="6">
        <v>0</v>
      </c>
      <c r="O169" s="6">
        <f t="shared" si="7"/>
        <v>27104800</v>
      </c>
      <c r="P169" s="7">
        <f t="shared" si="8"/>
        <v>39022940</v>
      </c>
      <c r="Q169" s="8"/>
    </row>
    <row r="170" spans="1:17" s="33" customFormat="1" ht="33" customHeight="1">
      <c r="A170" s="3" t="s">
        <v>28</v>
      </c>
      <c r="B170" s="50" t="s">
        <v>176</v>
      </c>
      <c r="C170" s="3" t="s">
        <v>136</v>
      </c>
      <c r="D170" s="51"/>
      <c r="E170" s="8">
        <v>285</v>
      </c>
      <c r="F170" s="3" t="s">
        <v>137</v>
      </c>
      <c r="G170" s="6">
        <v>15048000</v>
      </c>
      <c r="H170" s="6">
        <v>1995000</v>
      </c>
      <c r="I170" s="6">
        <v>0</v>
      </c>
      <c r="J170" s="6">
        <f t="shared" si="6"/>
        <v>17043000</v>
      </c>
      <c r="K170" s="6">
        <v>0</v>
      </c>
      <c r="L170" s="6">
        <v>1140000</v>
      </c>
      <c r="M170" s="6">
        <v>37620000</v>
      </c>
      <c r="N170" s="6">
        <v>0</v>
      </c>
      <c r="O170" s="6">
        <f t="shared" si="7"/>
        <v>38760000</v>
      </c>
      <c r="P170" s="7">
        <f t="shared" si="8"/>
        <v>55803000</v>
      </c>
      <c r="Q170" s="8"/>
    </row>
    <row r="171" spans="1:17" s="33" customFormat="1" ht="33" customHeight="1">
      <c r="A171" s="3" t="s">
        <v>28</v>
      </c>
      <c r="B171" s="50" t="s">
        <v>176</v>
      </c>
      <c r="C171" s="3" t="s">
        <v>136</v>
      </c>
      <c r="D171" s="51"/>
      <c r="E171" s="8">
        <v>289</v>
      </c>
      <c r="F171" s="3" t="s">
        <v>142</v>
      </c>
      <c r="G171" s="6">
        <v>15259200</v>
      </c>
      <c r="H171" s="6">
        <v>2890000</v>
      </c>
      <c r="I171" s="6">
        <v>0</v>
      </c>
      <c r="J171" s="6">
        <f t="shared" si="6"/>
        <v>18149200</v>
      </c>
      <c r="K171" s="6">
        <v>0</v>
      </c>
      <c r="L171" s="6">
        <v>1156000</v>
      </c>
      <c r="M171" s="6">
        <v>38148000</v>
      </c>
      <c r="N171" s="6">
        <v>0</v>
      </c>
      <c r="O171" s="6">
        <f t="shared" si="7"/>
        <v>39304000</v>
      </c>
      <c r="P171" s="7">
        <f t="shared" si="8"/>
        <v>57453200</v>
      </c>
      <c r="Q171" s="8"/>
    </row>
    <row r="172" spans="1:17" s="33" customFormat="1" ht="33" customHeight="1">
      <c r="A172" s="3" t="s">
        <v>28</v>
      </c>
      <c r="B172" s="50" t="s">
        <v>176</v>
      </c>
      <c r="C172" s="3" t="s">
        <v>136</v>
      </c>
      <c r="D172" s="51"/>
      <c r="E172" s="8">
        <v>1002.1</v>
      </c>
      <c r="F172" s="3" t="s">
        <v>137</v>
      </c>
      <c r="G172" s="6">
        <v>52910880</v>
      </c>
      <c r="H172" s="6">
        <v>7014700</v>
      </c>
      <c r="I172" s="6">
        <v>0</v>
      </c>
      <c r="J172" s="6">
        <f t="shared" si="6"/>
        <v>59925580</v>
      </c>
      <c r="K172" s="6">
        <v>0</v>
      </c>
      <c r="L172" s="6">
        <v>4008400</v>
      </c>
      <c r="M172" s="6">
        <v>132277200</v>
      </c>
      <c r="N172" s="6">
        <v>0</v>
      </c>
      <c r="O172" s="6">
        <f t="shared" si="7"/>
        <v>136285600</v>
      </c>
      <c r="P172" s="7">
        <f t="shared" si="8"/>
        <v>196211180</v>
      </c>
      <c r="Q172" s="8"/>
    </row>
    <row r="173" spans="1:17" s="33" customFormat="1" ht="33" customHeight="1">
      <c r="A173" s="52">
        <v>38</v>
      </c>
      <c r="B173" s="53" t="s">
        <v>177</v>
      </c>
      <c r="C173" s="52" t="s">
        <v>136</v>
      </c>
      <c r="D173" s="54"/>
      <c r="E173" s="43">
        <v>1272.5999999999999</v>
      </c>
      <c r="F173" s="52"/>
      <c r="G173" s="1">
        <v>67193280</v>
      </c>
      <c r="H173" s="1">
        <v>9460800</v>
      </c>
      <c r="I173" s="1">
        <v>0</v>
      </c>
      <c r="J173" s="1">
        <f t="shared" si="6"/>
        <v>76654080</v>
      </c>
      <c r="K173" s="1">
        <v>1350000</v>
      </c>
      <c r="L173" s="1">
        <v>5090400</v>
      </c>
      <c r="M173" s="1">
        <v>0</v>
      </c>
      <c r="N173" s="1">
        <v>0</v>
      </c>
      <c r="O173" s="1">
        <f t="shared" si="7"/>
        <v>6440400</v>
      </c>
      <c r="P173" s="7">
        <f t="shared" si="8"/>
        <v>83094480</v>
      </c>
      <c r="Q173" s="43"/>
    </row>
    <row r="174" spans="1:17" s="33" customFormat="1" ht="33" customHeight="1">
      <c r="A174" s="3" t="s">
        <v>28</v>
      </c>
      <c r="B174" s="50" t="s">
        <v>177</v>
      </c>
      <c r="C174" s="3" t="s">
        <v>136</v>
      </c>
      <c r="D174" s="51"/>
      <c r="E174" s="8">
        <v>184.2</v>
      </c>
      <c r="F174" s="3" t="s">
        <v>142</v>
      </c>
      <c r="G174" s="6">
        <v>9725760</v>
      </c>
      <c r="H174" s="6">
        <v>1842000</v>
      </c>
      <c r="I174" s="6">
        <v>0</v>
      </c>
      <c r="J174" s="6">
        <f t="shared" si="6"/>
        <v>11567760</v>
      </c>
      <c r="K174" s="6">
        <v>1350000</v>
      </c>
      <c r="L174" s="6">
        <v>736800</v>
      </c>
      <c r="M174" s="6"/>
      <c r="N174" s="6">
        <v>0</v>
      </c>
      <c r="O174" s="6">
        <f t="shared" si="7"/>
        <v>2086800</v>
      </c>
      <c r="P174" s="7">
        <f t="shared" si="8"/>
        <v>13654560</v>
      </c>
      <c r="Q174" s="8"/>
    </row>
    <row r="175" spans="1:17" s="33" customFormat="1" ht="33" customHeight="1">
      <c r="A175" s="3" t="s">
        <v>28</v>
      </c>
      <c r="B175" s="50" t="s">
        <v>177</v>
      </c>
      <c r="C175" s="3" t="s">
        <v>136</v>
      </c>
      <c r="D175" s="51"/>
      <c r="E175" s="8">
        <v>389.6</v>
      </c>
      <c r="F175" s="3" t="s">
        <v>137</v>
      </c>
      <c r="G175" s="6">
        <v>20570880</v>
      </c>
      <c r="H175" s="6">
        <v>2727200</v>
      </c>
      <c r="I175" s="6">
        <v>0</v>
      </c>
      <c r="J175" s="6">
        <f t="shared" si="6"/>
        <v>23298080</v>
      </c>
      <c r="K175" s="6">
        <v>0</v>
      </c>
      <c r="L175" s="6">
        <v>1558400</v>
      </c>
      <c r="M175" s="6"/>
      <c r="N175" s="6">
        <v>0</v>
      </c>
      <c r="O175" s="6">
        <f t="shared" si="7"/>
        <v>1558400</v>
      </c>
      <c r="P175" s="7">
        <f t="shared" si="8"/>
        <v>24856480</v>
      </c>
      <c r="Q175" s="8"/>
    </row>
    <row r="176" spans="1:17" s="33" customFormat="1" ht="33" customHeight="1">
      <c r="A176" s="3" t="s">
        <v>28</v>
      </c>
      <c r="B176" s="50" t="s">
        <v>177</v>
      </c>
      <c r="C176" s="3" t="s">
        <v>136</v>
      </c>
      <c r="D176" s="51"/>
      <c r="E176" s="8">
        <v>252.7</v>
      </c>
      <c r="F176" s="3" t="s">
        <v>137</v>
      </c>
      <c r="G176" s="6">
        <v>13342560</v>
      </c>
      <c r="H176" s="6">
        <v>1768900</v>
      </c>
      <c r="I176" s="6">
        <v>0</v>
      </c>
      <c r="J176" s="6">
        <f t="shared" si="6"/>
        <v>15111460</v>
      </c>
      <c r="K176" s="6">
        <v>0</v>
      </c>
      <c r="L176" s="6">
        <v>1010800</v>
      </c>
      <c r="M176" s="6"/>
      <c r="N176" s="6">
        <v>0</v>
      </c>
      <c r="O176" s="6">
        <f t="shared" si="7"/>
        <v>1010800</v>
      </c>
      <c r="P176" s="7">
        <f t="shared" si="8"/>
        <v>16122260</v>
      </c>
      <c r="Q176" s="8"/>
    </row>
    <row r="177" spans="1:17" s="33" customFormat="1" ht="33" customHeight="1">
      <c r="A177" s="3" t="s">
        <v>28</v>
      </c>
      <c r="B177" s="50" t="s">
        <v>177</v>
      </c>
      <c r="C177" s="3" t="s">
        <v>136</v>
      </c>
      <c r="D177" s="51"/>
      <c r="E177" s="8">
        <v>446.1</v>
      </c>
      <c r="F177" s="3" t="s">
        <v>137</v>
      </c>
      <c r="G177" s="6">
        <v>23554080</v>
      </c>
      <c r="H177" s="6">
        <v>3122700</v>
      </c>
      <c r="I177" s="6">
        <v>0</v>
      </c>
      <c r="J177" s="6">
        <f t="shared" si="6"/>
        <v>26676780</v>
      </c>
      <c r="K177" s="6">
        <v>0</v>
      </c>
      <c r="L177" s="6">
        <v>1784400</v>
      </c>
      <c r="M177" s="6"/>
      <c r="N177" s="6">
        <v>0</v>
      </c>
      <c r="O177" s="6">
        <f t="shared" si="7"/>
        <v>1784400</v>
      </c>
      <c r="P177" s="7">
        <f t="shared" si="8"/>
        <v>28461180</v>
      </c>
      <c r="Q177" s="8"/>
    </row>
    <row r="178" spans="1:17" s="33" customFormat="1" ht="33" customHeight="1">
      <c r="A178" s="52">
        <v>39</v>
      </c>
      <c r="B178" s="53" t="s">
        <v>178</v>
      </c>
      <c r="C178" s="52" t="s">
        <v>136</v>
      </c>
      <c r="D178" s="54"/>
      <c r="E178" s="43">
        <v>1508.5</v>
      </c>
      <c r="F178" s="52"/>
      <c r="G178" s="1">
        <v>79648800</v>
      </c>
      <c r="H178" s="1">
        <v>10559500</v>
      </c>
      <c r="I178" s="1">
        <v>0</v>
      </c>
      <c r="J178" s="1">
        <f t="shared" si="6"/>
        <v>90208300</v>
      </c>
      <c r="K178" s="1">
        <v>37800000</v>
      </c>
      <c r="L178" s="1">
        <v>6034000</v>
      </c>
      <c r="M178" s="1">
        <v>199122000</v>
      </c>
      <c r="N178" s="1">
        <v>3000000</v>
      </c>
      <c r="O178" s="1">
        <f t="shared" si="7"/>
        <v>245956000</v>
      </c>
      <c r="P178" s="7">
        <f t="shared" si="8"/>
        <v>336164300</v>
      </c>
      <c r="Q178" s="43"/>
    </row>
    <row r="179" spans="1:17" s="33" customFormat="1" ht="33" customHeight="1">
      <c r="A179" s="3" t="s">
        <v>28</v>
      </c>
      <c r="B179" s="50" t="s">
        <v>178</v>
      </c>
      <c r="C179" s="3" t="s">
        <v>136</v>
      </c>
      <c r="D179" s="51"/>
      <c r="E179" s="8">
        <v>585.20000000000005</v>
      </c>
      <c r="F179" s="3" t="s">
        <v>137</v>
      </c>
      <c r="G179" s="6">
        <v>30898560</v>
      </c>
      <c r="H179" s="6">
        <v>4096400</v>
      </c>
      <c r="I179" s="6">
        <v>0</v>
      </c>
      <c r="J179" s="6">
        <f t="shared" si="6"/>
        <v>34994960</v>
      </c>
      <c r="K179" s="6">
        <v>37800000</v>
      </c>
      <c r="L179" s="6">
        <v>2340800</v>
      </c>
      <c r="M179" s="6">
        <v>77246400</v>
      </c>
      <c r="N179" s="6">
        <v>3000000</v>
      </c>
      <c r="O179" s="6">
        <f t="shared" si="7"/>
        <v>120387200</v>
      </c>
      <c r="P179" s="7">
        <f t="shared" si="8"/>
        <v>155382160</v>
      </c>
      <c r="Q179" s="8"/>
    </row>
    <row r="180" spans="1:17" s="33" customFormat="1" ht="33" customHeight="1">
      <c r="A180" s="3" t="s">
        <v>28</v>
      </c>
      <c r="B180" s="50" t="s">
        <v>178</v>
      </c>
      <c r="C180" s="3" t="s">
        <v>136</v>
      </c>
      <c r="D180" s="51"/>
      <c r="E180" s="8">
        <v>299.3</v>
      </c>
      <c r="F180" s="3" t="s">
        <v>137</v>
      </c>
      <c r="G180" s="6">
        <v>15803040</v>
      </c>
      <c r="H180" s="6">
        <v>2095100</v>
      </c>
      <c r="I180" s="6">
        <v>0</v>
      </c>
      <c r="J180" s="6">
        <f t="shared" si="6"/>
        <v>17898140</v>
      </c>
      <c r="K180" s="6">
        <v>0</v>
      </c>
      <c r="L180" s="6">
        <v>1197200</v>
      </c>
      <c r="M180" s="6">
        <v>39507600</v>
      </c>
      <c r="N180" s="6">
        <v>0</v>
      </c>
      <c r="O180" s="6">
        <f t="shared" si="7"/>
        <v>40704800</v>
      </c>
      <c r="P180" s="7">
        <f t="shared" si="8"/>
        <v>58602940</v>
      </c>
      <c r="Q180" s="8"/>
    </row>
    <row r="181" spans="1:17" s="33" customFormat="1" ht="33" customHeight="1">
      <c r="A181" s="3" t="s">
        <v>28</v>
      </c>
      <c r="B181" s="50" t="s">
        <v>178</v>
      </c>
      <c r="C181" s="3" t="s">
        <v>136</v>
      </c>
      <c r="D181" s="51"/>
      <c r="E181" s="8">
        <v>238.9</v>
      </c>
      <c r="F181" s="3" t="s">
        <v>137</v>
      </c>
      <c r="G181" s="6">
        <v>12613920</v>
      </c>
      <c r="H181" s="6">
        <v>1672300</v>
      </c>
      <c r="I181" s="6">
        <v>0</v>
      </c>
      <c r="J181" s="6">
        <f t="shared" si="6"/>
        <v>14286220</v>
      </c>
      <c r="K181" s="6">
        <v>0</v>
      </c>
      <c r="L181" s="6">
        <v>955600</v>
      </c>
      <c r="M181" s="6">
        <v>31534800</v>
      </c>
      <c r="N181" s="6">
        <v>0</v>
      </c>
      <c r="O181" s="6">
        <f t="shared" si="7"/>
        <v>32490400</v>
      </c>
      <c r="P181" s="7">
        <f t="shared" si="8"/>
        <v>46776620</v>
      </c>
      <c r="Q181" s="8"/>
    </row>
    <row r="182" spans="1:17" s="33" customFormat="1" ht="33" customHeight="1">
      <c r="A182" s="3" t="s">
        <v>28</v>
      </c>
      <c r="B182" s="50" t="s">
        <v>178</v>
      </c>
      <c r="C182" s="3" t="s">
        <v>136</v>
      </c>
      <c r="D182" s="51"/>
      <c r="E182" s="8">
        <v>385.1</v>
      </c>
      <c r="F182" s="3" t="s">
        <v>137</v>
      </c>
      <c r="G182" s="6">
        <v>20333280</v>
      </c>
      <c r="H182" s="6">
        <v>2695700</v>
      </c>
      <c r="I182" s="6">
        <v>0</v>
      </c>
      <c r="J182" s="6">
        <f t="shared" si="6"/>
        <v>23028980</v>
      </c>
      <c r="K182" s="6">
        <v>0</v>
      </c>
      <c r="L182" s="6">
        <v>1540400</v>
      </c>
      <c r="M182" s="6">
        <v>50833200</v>
      </c>
      <c r="N182" s="6">
        <v>0</v>
      </c>
      <c r="O182" s="6">
        <f t="shared" si="7"/>
        <v>52373600</v>
      </c>
      <c r="P182" s="7">
        <f t="shared" si="8"/>
        <v>75402580</v>
      </c>
      <c r="Q182" s="8"/>
    </row>
    <row r="183" spans="1:17" s="33" customFormat="1" ht="33" customHeight="1">
      <c r="A183" s="52">
        <v>40</v>
      </c>
      <c r="B183" s="53" t="s">
        <v>179</v>
      </c>
      <c r="C183" s="52" t="s">
        <v>136</v>
      </c>
      <c r="D183" s="54"/>
      <c r="E183" s="43">
        <v>1381.3</v>
      </c>
      <c r="F183" s="52"/>
      <c r="G183" s="1">
        <v>72932640</v>
      </c>
      <c r="H183" s="1">
        <v>10459900</v>
      </c>
      <c r="I183" s="1">
        <v>0</v>
      </c>
      <c r="J183" s="1">
        <f t="shared" si="6"/>
        <v>83392540</v>
      </c>
      <c r="K183" s="1">
        <v>21600000</v>
      </c>
      <c r="L183" s="1">
        <v>5525200</v>
      </c>
      <c r="M183" s="1">
        <v>182331600</v>
      </c>
      <c r="N183" s="1">
        <v>3000000</v>
      </c>
      <c r="O183" s="1">
        <f t="shared" si="7"/>
        <v>212456800</v>
      </c>
      <c r="P183" s="7">
        <f t="shared" si="8"/>
        <v>295849340</v>
      </c>
      <c r="Q183" s="43"/>
    </row>
    <row r="184" spans="1:17" s="34" customFormat="1" ht="33" customHeight="1">
      <c r="A184" s="55" t="s">
        <v>28</v>
      </c>
      <c r="B184" s="56" t="s">
        <v>180</v>
      </c>
      <c r="C184" s="55" t="s">
        <v>136</v>
      </c>
      <c r="D184" s="57"/>
      <c r="E184" s="58"/>
      <c r="F184" s="55" t="s">
        <v>142</v>
      </c>
      <c r="G184" s="59">
        <v>0</v>
      </c>
      <c r="H184" s="59">
        <v>0</v>
      </c>
      <c r="I184" s="59">
        <v>0</v>
      </c>
      <c r="J184" s="59">
        <f t="shared" si="6"/>
        <v>0</v>
      </c>
      <c r="K184" s="59">
        <v>21600000</v>
      </c>
      <c r="L184" s="59">
        <v>0</v>
      </c>
      <c r="M184" s="59">
        <v>0</v>
      </c>
      <c r="N184" s="59">
        <v>3000000</v>
      </c>
      <c r="O184" s="59">
        <f t="shared" si="7"/>
        <v>24600000</v>
      </c>
      <c r="P184" s="60">
        <f t="shared" si="8"/>
        <v>24600000</v>
      </c>
      <c r="Q184" s="58"/>
    </row>
    <row r="185" spans="1:17" s="33" customFormat="1" ht="33" customHeight="1">
      <c r="A185" s="3" t="s">
        <v>28</v>
      </c>
      <c r="B185" s="50" t="s">
        <v>180</v>
      </c>
      <c r="C185" s="3" t="s">
        <v>136</v>
      </c>
      <c r="D185" s="51"/>
      <c r="E185" s="8">
        <v>197</v>
      </c>
      <c r="F185" s="3" t="s">
        <v>137</v>
      </c>
      <c r="G185" s="6">
        <v>10401600</v>
      </c>
      <c r="H185" s="6">
        <v>1379000</v>
      </c>
      <c r="I185" s="6">
        <v>0</v>
      </c>
      <c r="J185" s="6">
        <f t="shared" si="6"/>
        <v>11780600</v>
      </c>
      <c r="K185" s="6">
        <v>0</v>
      </c>
      <c r="L185" s="6">
        <v>788000</v>
      </c>
      <c r="M185" s="6">
        <v>26004000</v>
      </c>
      <c r="N185" s="6">
        <v>0</v>
      </c>
      <c r="O185" s="6">
        <f t="shared" si="7"/>
        <v>26792000</v>
      </c>
      <c r="P185" s="7">
        <f t="shared" si="8"/>
        <v>38572600</v>
      </c>
      <c r="Q185" s="8"/>
    </row>
    <row r="186" spans="1:17" s="33" customFormat="1" ht="33" customHeight="1">
      <c r="A186" s="3" t="s">
        <v>28</v>
      </c>
      <c r="B186" s="50" t="s">
        <v>180</v>
      </c>
      <c r="C186" s="3" t="s">
        <v>136</v>
      </c>
      <c r="D186" s="51"/>
      <c r="E186" s="8">
        <v>254.2</v>
      </c>
      <c r="F186" s="3" t="s">
        <v>137</v>
      </c>
      <c r="G186" s="6">
        <v>13421760</v>
      </c>
      <c r="H186" s="6">
        <v>1779400</v>
      </c>
      <c r="I186" s="6">
        <v>0</v>
      </c>
      <c r="J186" s="6">
        <f t="shared" si="6"/>
        <v>15201160</v>
      </c>
      <c r="K186" s="6">
        <v>0</v>
      </c>
      <c r="L186" s="6">
        <v>1016800</v>
      </c>
      <c r="M186" s="6">
        <v>33554400</v>
      </c>
      <c r="N186" s="6">
        <v>0</v>
      </c>
      <c r="O186" s="6">
        <f t="shared" si="7"/>
        <v>34571200</v>
      </c>
      <c r="P186" s="7">
        <f t="shared" si="8"/>
        <v>49772360</v>
      </c>
      <c r="Q186" s="8"/>
    </row>
    <row r="187" spans="1:17" s="33" customFormat="1" ht="33" customHeight="1">
      <c r="A187" s="3" t="s">
        <v>28</v>
      </c>
      <c r="B187" s="50" t="s">
        <v>180</v>
      </c>
      <c r="C187" s="3" t="s">
        <v>136</v>
      </c>
      <c r="D187" s="51"/>
      <c r="E187" s="8">
        <v>231</v>
      </c>
      <c r="F187" s="3" t="s">
        <v>137</v>
      </c>
      <c r="G187" s="6">
        <v>12196800</v>
      </c>
      <c r="H187" s="6">
        <v>1617000</v>
      </c>
      <c r="I187" s="6">
        <v>0</v>
      </c>
      <c r="J187" s="6">
        <f t="shared" si="6"/>
        <v>13813800</v>
      </c>
      <c r="K187" s="6">
        <v>0</v>
      </c>
      <c r="L187" s="6">
        <v>924000</v>
      </c>
      <c r="M187" s="6">
        <v>30492000</v>
      </c>
      <c r="N187" s="6">
        <v>0</v>
      </c>
      <c r="O187" s="6">
        <f t="shared" si="7"/>
        <v>31416000</v>
      </c>
      <c r="P187" s="7">
        <f t="shared" si="8"/>
        <v>45229800</v>
      </c>
      <c r="Q187" s="8"/>
    </row>
    <row r="188" spans="1:17" s="33" customFormat="1" ht="33" customHeight="1">
      <c r="A188" s="3" t="s">
        <v>28</v>
      </c>
      <c r="B188" s="50" t="s">
        <v>180</v>
      </c>
      <c r="C188" s="3" t="s">
        <v>136</v>
      </c>
      <c r="D188" s="51"/>
      <c r="E188" s="8">
        <v>263.60000000000002</v>
      </c>
      <c r="F188" s="3" t="s">
        <v>142</v>
      </c>
      <c r="G188" s="6">
        <v>13918080</v>
      </c>
      <c r="H188" s="6">
        <v>2636000</v>
      </c>
      <c r="I188" s="6">
        <v>0</v>
      </c>
      <c r="J188" s="6">
        <f t="shared" si="6"/>
        <v>16554080</v>
      </c>
      <c r="K188" s="6">
        <v>0</v>
      </c>
      <c r="L188" s="6">
        <v>1054400</v>
      </c>
      <c r="M188" s="6">
        <v>34795200</v>
      </c>
      <c r="N188" s="6">
        <v>0</v>
      </c>
      <c r="O188" s="6">
        <f t="shared" si="7"/>
        <v>35849600</v>
      </c>
      <c r="P188" s="7">
        <f t="shared" si="8"/>
        <v>52403680</v>
      </c>
      <c r="Q188" s="8"/>
    </row>
    <row r="189" spans="1:17" s="33" customFormat="1" ht="33" customHeight="1">
      <c r="A189" s="3" t="s">
        <v>28</v>
      </c>
      <c r="B189" s="50" t="s">
        <v>180</v>
      </c>
      <c r="C189" s="3" t="s">
        <v>136</v>
      </c>
      <c r="D189" s="51"/>
      <c r="E189" s="8">
        <v>435.5</v>
      </c>
      <c r="F189" s="3" t="s">
        <v>137</v>
      </c>
      <c r="G189" s="6">
        <v>22994400</v>
      </c>
      <c r="H189" s="6">
        <v>3048500</v>
      </c>
      <c r="I189" s="6">
        <v>0</v>
      </c>
      <c r="J189" s="6">
        <f t="shared" si="6"/>
        <v>26042900</v>
      </c>
      <c r="K189" s="6">
        <v>0</v>
      </c>
      <c r="L189" s="6">
        <v>1742000</v>
      </c>
      <c r="M189" s="6">
        <v>57486000</v>
      </c>
      <c r="N189" s="6">
        <v>0</v>
      </c>
      <c r="O189" s="6">
        <f t="shared" si="7"/>
        <v>59228000</v>
      </c>
      <c r="P189" s="7">
        <f t="shared" si="8"/>
        <v>85270900</v>
      </c>
      <c r="Q189" s="8"/>
    </row>
    <row r="190" spans="1:17" s="33" customFormat="1" ht="33" customHeight="1">
      <c r="A190" s="52">
        <v>41</v>
      </c>
      <c r="B190" s="53" t="s">
        <v>181</v>
      </c>
      <c r="C190" s="52" t="s">
        <v>136</v>
      </c>
      <c r="D190" s="54"/>
      <c r="E190" s="43">
        <v>138.6</v>
      </c>
      <c r="F190" s="52"/>
      <c r="G190" s="1">
        <v>7318080</v>
      </c>
      <c r="H190" s="1">
        <v>970200</v>
      </c>
      <c r="I190" s="1">
        <v>0</v>
      </c>
      <c r="J190" s="1">
        <f t="shared" si="6"/>
        <v>8288280</v>
      </c>
      <c r="K190" s="1">
        <v>2700000</v>
      </c>
      <c r="L190" s="1">
        <v>554400</v>
      </c>
      <c r="M190" s="1">
        <v>18295200</v>
      </c>
      <c r="N190" s="1">
        <v>0</v>
      </c>
      <c r="O190" s="1">
        <f t="shared" si="7"/>
        <v>21549600</v>
      </c>
      <c r="P190" s="7">
        <f t="shared" si="8"/>
        <v>29837880</v>
      </c>
      <c r="Q190" s="43"/>
    </row>
    <row r="191" spans="1:17" s="33" customFormat="1" ht="33" customHeight="1">
      <c r="A191" s="3" t="s">
        <v>28</v>
      </c>
      <c r="B191" s="50" t="s">
        <v>181</v>
      </c>
      <c r="C191" s="3" t="s">
        <v>136</v>
      </c>
      <c r="D191" s="51"/>
      <c r="E191" s="8">
        <v>138.6</v>
      </c>
      <c r="F191" s="3" t="s">
        <v>139</v>
      </c>
      <c r="G191" s="6">
        <v>7318080</v>
      </c>
      <c r="H191" s="6">
        <v>970200</v>
      </c>
      <c r="I191" s="6">
        <v>0</v>
      </c>
      <c r="J191" s="6">
        <f t="shared" si="6"/>
        <v>8288280</v>
      </c>
      <c r="K191" s="6">
        <v>2700000</v>
      </c>
      <c r="L191" s="6">
        <v>554400</v>
      </c>
      <c r="M191" s="6">
        <v>18295200</v>
      </c>
      <c r="N191" s="6">
        <v>0</v>
      </c>
      <c r="O191" s="6">
        <f t="shared" si="7"/>
        <v>21549600</v>
      </c>
      <c r="P191" s="7">
        <f t="shared" si="8"/>
        <v>29837880</v>
      </c>
      <c r="Q191" s="8"/>
    </row>
    <row r="192" spans="1:17" s="33" customFormat="1" ht="33" customHeight="1">
      <c r="A192" s="52">
        <v>42</v>
      </c>
      <c r="B192" s="53" t="s">
        <v>182</v>
      </c>
      <c r="C192" s="52" t="s">
        <v>136</v>
      </c>
      <c r="D192" s="54"/>
      <c r="E192" s="43">
        <v>625.6</v>
      </c>
      <c r="F192" s="52"/>
      <c r="G192" s="1">
        <v>33031680</v>
      </c>
      <c r="H192" s="1">
        <v>4379200</v>
      </c>
      <c r="I192" s="1">
        <v>0</v>
      </c>
      <c r="J192" s="1">
        <f t="shared" si="6"/>
        <v>37410880</v>
      </c>
      <c r="K192" s="1">
        <v>1350000</v>
      </c>
      <c r="L192" s="1">
        <v>2502400</v>
      </c>
      <c r="M192" s="1">
        <v>82579200</v>
      </c>
      <c r="N192" s="1">
        <v>0</v>
      </c>
      <c r="O192" s="1">
        <f t="shared" si="7"/>
        <v>86431600</v>
      </c>
      <c r="P192" s="7">
        <f t="shared" si="8"/>
        <v>123842480</v>
      </c>
      <c r="Q192" s="43"/>
    </row>
    <row r="193" spans="1:17" s="33" customFormat="1" ht="33" customHeight="1">
      <c r="A193" s="3" t="s">
        <v>28</v>
      </c>
      <c r="B193" s="50" t="s">
        <v>182</v>
      </c>
      <c r="C193" s="3" t="s">
        <v>136</v>
      </c>
      <c r="D193" s="51"/>
      <c r="E193" s="8">
        <v>265.7</v>
      </c>
      <c r="F193" s="3" t="s">
        <v>137</v>
      </c>
      <c r="G193" s="6">
        <v>14028960</v>
      </c>
      <c r="H193" s="6">
        <v>1859900</v>
      </c>
      <c r="I193" s="6">
        <v>0</v>
      </c>
      <c r="J193" s="6">
        <f t="shared" si="6"/>
        <v>15888860</v>
      </c>
      <c r="K193" s="6">
        <v>1350000</v>
      </c>
      <c r="L193" s="6">
        <v>1062800</v>
      </c>
      <c r="M193" s="6">
        <v>35072400</v>
      </c>
      <c r="N193" s="6">
        <v>0</v>
      </c>
      <c r="O193" s="6">
        <f t="shared" si="7"/>
        <v>37485200</v>
      </c>
      <c r="P193" s="7">
        <f t="shared" si="8"/>
        <v>53374060</v>
      </c>
      <c r="Q193" s="8"/>
    </row>
    <row r="194" spans="1:17" s="33" customFormat="1" ht="33" customHeight="1">
      <c r="A194" s="3" t="s">
        <v>28</v>
      </c>
      <c r="B194" s="50" t="s">
        <v>182</v>
      </c>
      <c r="C194" s="3" t="s">
        <v>136</v>
      </c>
      <c r="D194" s="51"/>
      <c r="E194" s="8">
        <v>259.8</v>
      </c>
      <c r="F194" s="3" t="s">
        <v>137</v>
      </c>
      <c r="G194" s="6">
        <v>13717440</v>
      </c>
      <c r="H194" s="6">
        <v>1818600</v>
      </c>
      <c r="I194" s="6">
        <v>0</v>
      </c>
      <c r="J194" s="6">
        <f t="shared" si="6"/>
        <v>15536040</v>
      </c>
      <c r="K194" s="6">
        <v>0</v>
      </c>
      <c r="L194" s="6">
        <v>1039200</v>
      </c>
      <c r="M194" s="6">
        <v>34293600</v>
      </c>
      <c r="N194" s="6">
        <v>0</v>
      </c>
      <c r="O194" s="6">
        <f t="shared" si="7"/>
        <v>35332800</v>
      </c>
      <c r="P194" s="7">
        <f t="shared" si="8"/>
        <v>50868840</v>
      </c>
      <c r="Q194" s="8"/>
    </row>
    <row r="195" spans="1:17" s="33" customFormat="1" ht="33" customHeight="1">
      <c r="A195" s="3" t="s">
        <v>28</v>
      </c>
      <c r="B195" s="50" t="s">
        <v>182</v>
      </c>
      <c r="C195" s="3" t="s">
        <v>136</v>
      </c>
      <c r="D195" s="51"/>
      <c r="E195" s="8">
        <v>100.1</v>
      </c>
      <c r="F195" s="3" t="s">
        <v>137</v>
      </c>
      <c r="G195" s="6">
        <v>5285280</v>
      </c>
      <c r="H195" s="6">
        <v>700700</v>
      </c>
      <c r="I195" s="6">
        <v>0</v>
      </c>
      <c r="J195" s="6">
        <f t="shared" si="6"/>
        <v>5985980</v>
      </c>
      <c r="K195" s="6">
        <v>0</v>
      </c>
      <c r="L195" s="6">
        <v>400400</v>
      </c>
      <c r="M195" s="6">
        <v>13213200</v>
      </c>
      <c r="N195" s="6">
        <v>0</v>
      </c>
      <c r="O195" s="6">
        <f t="shared" si="7"/>
        <v>13613600</v>
      </c>
      <c r="P195" s="7">
        <f t="shared" si="8"/>
        <v>19599580</v>
      </c>
      <c r="Q195" s="8"/>
    </row>
    <row r="196" spans="1:17" s="33" customFormat="1" ht="33" customHeight="1">
      <c r="A196" s="52">
        <v>43</v>
      </c>
      <c r="B196" s="53" t="s">
        <v>183</v>
      </c>
      <c r="C196" s="52" t="s">
        <v>136</v>
      </c>
      <c r="D196" s="54"/>
      <c r="E196" s="43">
        <v>351.4</v>
      </c>
      <c r="F196" s="52"/>
      <c r="G196" s="1">
        <v>18553920</v>
      </c>
      <c r="H196" s="1">
        <v>2459800</v>
      </c>
      <c r="I196" s="1">
        <v>0</v>
      </c>
      <c r="J196" s="1">
        <f t="shared" si="6"/>
        <v>21013720</v>
      </c>
      <c r="K196" s="1">
        <v>8100000</v>
      </c>
      <c r="L196" s="1">
        <v>1405600</v>
      </c>
      <c r="M196" s="1">
        <v>46384800</v>
      </c>
      <c r="N196" s="1">
        <v>3000000</v>
      </c>
      <c r="O196" s="1">
        <f t="shared" si="7"/>
        <v>58890400</v>
      </c>
      <c r="P196" s="7">
        <f t="shared" si="8"/>
        <v>79904120</v>
      </c>
      <c r="Q196" s="43"/>
    </row>
    <row r="197" spans="1:17" s="33" customFormat="1" ht="33" customHeight="1">
      <c r="A197" s="3" t="s">
        <v>28</v>
      </c>
      <c r="B197" s="50" t="s">
        <v>183</v>
      </c>
      <c r="C197" s="3" t="s">
        <v>136</v>
      </c>
      <c r="D197" s="51"/>
      <c r="E197" s="8">
        <v>351.4</v>
      </c>
      <c r="F197" s="3" t="s">
        <v>137</v>
      </c>
      <c r="G197" s="6">
        <v>18553920</v>
      </c>
      <c r="H197" s="6">
        <v>2459800</v>
      </c>
      <c r="I197" s="6">
        <v>0</v>
      </c>
      <c r="J197" s="6">
        <f t="shared" si="6"/>
        <v>21013720</v>
      </c>
      <c r="K197" s="6">
        <v>8100000</v>
      </c>
      <c r="L197" s="6">
        <v>1405600</v>
      </c>
      <c r="M197" s="6">
        <v>46384800</v>
      </c>
      <c r="N197" s="6">
        <v>3000000</v>
      </c>
      <c r="O197" s="6">
        <f t="shared" si="7"/>
        <v>58890400</v>
      </c>
      <c r="P197" s="7">
        <f t="shared" si="8"/>
        <v>79904120</v>
      </c>
      <c r="Q197" s="8"/>
    </row>
    <row r="198" spans="1:17" s="33" customFormat="1" ht="33" customHeight="1">
      <c r="A198" s="52">
        <v>44</v>
      </c>
      <c r="B198" s="53" t="s">
        <v>184</v>
      </c>
      <c r="C198" s="52" t="s">
        <v>136</v>
      </c>
      <c r="D198" s="54"/>
      <c r="E198" s="43">
        <v>1221.5</v>
      </c>
      <c r="F198" s="52"/>
      <c r="G198" s="1">
        <v>64495200</v>
      </c>
      <c r="H198" s="1">
        <v>9779600</v>
      </c>
      <c r="I198" s="1">
        <v>0</v>
      </c>
      <c r="J198" s="1">
        <f t="shared" si="6"/>
        <v>74274800</v>
      </c>
      <c r="K198" s="1">
        <v>2700000</v>
      </c>
      <c r="L198" s="1">
        <v>4886000</v>
      </c>
      <c r="M198" s="1">
        <v>161238000</v>
      </c>
      <c r="N198" s="1">
        <v>0</v>
      </c>
      <c r="O198" s="1">
        <f t="shared" si="7"/>
        <v>168824000</v>
      </c>
      <c r="P198" s="7">
        <f t="shared" si="8"/>
        <v>243098800</v>
      </c>
      <c r="Q198" s="43"/>
    </row>
    <row r="199" spans="1:17" s="33" customFormat="1" ht="33" customHeight="1">
      <c r="A199" s="3" t="s">
        <v>28</v>
      </c>
      <c r="B199" s="50" t="s">
        <v>184</v>
      </c>
      <c r="C199" s="3" t="s">
        <v>136</v>
      </c>
      <c r="D199" s="51"/>
      <c r="E199" s="8">
        <v>223.3</v>
      </c>
      <c r="F199" s="3" t="s">
        <v>137</v>
      </c>
      <c r="G199" s="6">
        <v>11790240</v>
      </c>
      <c r="H199" s="6">
        <v>1563100</v>
      </c>
      <c r="I199" s="6">
        <v>0</v>
      </c>
      <c r="J199" s="6">
        <f t="shared" si="6"/>
        <v>13353340</v>
      </c>
      <c r="K199" s="6">
        <v>2700000</v>
      </c>
      <c r="L199" s="6">
        <v>893200</v>
      </c>
      <c r="M199" s="6">
        <v>29475600</v>
      </c>
      <c r="N199" s="6">
        <v>0</v>
      </c>
      <c r="O199" s="6">
        <f t="shared" si="7"/>
        <v>33068800</v>
      </c>
      <c r="P199" s="7">
        <f t="shared" si="8"/>
        <v>46422140</v>
      </c>
      <c r="Q199" s="8"/>
    </row>
    <row r="200" spans="1:17" s="33" customFormat="1" ht="33" customHeight="1">
      <c r="A200" s="3" t="s">
        <v>28</v>
      </c>
      <c r="B200" s="50" t="s">
        <v>184</v>
      </c>
      <c r="C200" s="3" t="s">
        <v>136</v>
      </c>
      <c r="D200" s="51"/>
      <c r="E200" s="8">
        <v>157.4</v>
      </c>
      <c r="F200" s="3" t="s">
        <v>142</v>
      </c>
      <c r="G200" s="6">
        <v>8310720</v>
      </c>
      <c r="H200" s="6">
        <v>1574000</v>
      </c>
      <c r="I200" s="6">
        <v>0</v>
      </c>
      <c r="J200" s="6">
        <f t="shared" si="6"/>
        <v>9884720</v>
      </c>
      <c r="K200" s="6">
        <v>0</v>
      </c>
      <c r="L200" s="6">
        <v>629600</v>
      </c>
      <c r="M200" s="6">
        <v>20776800</v>
      </c>
      <c r="N200" s="6">
        <v>0</v>
      </c>
      <c r="O200" s="6">
        <f t="shared" si="7"/>
        <v>21406400</v>
      </c>
      <c r="P200" s="7">
        <f t="shared" si="8"/>
        <v>31291120</v>
      </c>
      <c r="Q200" s="8"/>
    </row>
    <row r="201" spans="1:17" s="33" customFormat="1" ht="33" customHeight="1">
      <c r="A201" s="3" t="s">
        <v>28</v>
      </c>
      <c r="B201" s="50" t="s">
        <v>184</v>
      </c>
      <c r="C201" s="3" t="s">
        <v>136</v>
      </c>
      <c r="D201" s="51"/>
      <c r="E201" s="8">
        <v>252.3</v>
      </c>
      <c r="F201" s="3" t="s">
        <v>142</v>
      </c>
      <c r="G201" s="6">
        <v>13321440</v>
      </c>
      <c r="H201" s="6">
        <v>2523000</v>
      </c>
      <c r="I201" s="6">
        <v>0</v>
      </c>
      <c r="J201" s="6">
        <f t="shared" si="6"/>
        <v>15844440</v>
      </c>
      <c r="K201" s="6">
        <v>0</v>
      </c>
      <c r="L201" s="6">
        <v>1009200</v>
      </c>
      <c r="M201" s="6">
        <v>33303600</v>
      </c>
      <c r="N201" s="6">
        <v>0</v>
      </c>
      <c r="O201" s="6">
        <f t="shared" si="7"/>
        <v>34312800</v>
      </c>
      <c r="P201" s="7">
        <f t="shared" si="8"/>
        <v>50157240</v>
      </c>
      <c r="Q201" s="8"/>
    </row>
    <row r="202" spans="1:17" s="33" customFormat="1" ht="33" customHeight="1">
      <c r="A202" s="3" t="s">
        <v>28</v>
      </c>
      <c r="B202" s="50" t="s">
        <v>184</v>
      </c>
      <c r="C202" s="3" t="s">
        <v>136</v>
      </c>
      <c r="D202" s="51"/>
      <c r="E202" s="8">
        <v>588.5</v>
      </c>
      <c r="F202" s="3" t="s">
        <v>137</v>
      </c>
      <c r="G202" s="6">
        <v>31072800</v>
      </c>
      <c r="H202" s="6">
        <v>4119500</v>
      </c>
      <c r="I202" s="6">
        <v>0</v>
      </c>
      <c r="J202" s="6">
        <f t="shared" si="6"/>
        <v>35192300</v>
      </c>
      <c r="K202" s="6">
        <v>0</v>
      </c>
      <c r="L202" s="6">
        <v>2354000</v>
      </c>
      <c r="M202" s="6">
        <v>77682000</v>
      </c>
      <c r="N202" s="6">
        <v>0</v>
      </c>
      <c r="O202" s="6">
        <f t="shared" si="7"/>
        <v>80036000</v>
      </c>
      <c r="P202" s="7">
        <f t="shared" si="8"/>
        <v>115228300</v>
      </c>
      <c r="Q202" s="8"/>
    </row>
    <row r="203" spans="1:17" s="33" customFormat="1" ht="33" customHeight="1">
      <c r="A203" s="52">
        <v>45</v>
      </c>
      <c r="B203" s="53" t="s">
        <v>185</v>
      </c>
      <c r="C203" s="52" t="s">
        <v>136</v>
      </c>
      <c r="D203" s="54"/>
      <c r="E203" s="43">
        <v>1366.6</v>
      </c>
      <c r="F203" s="52"/>
      <c r="G203" s="1">
        <v>72156480</v>
      </c>
      <c r="H203" s="1">
        <v>11245600</v>
      </c>
      <c r="I203" s="1">
        <v>0</v>
      </c>
      <c r="J203" s="1">
        <f t="shared" si="6"/>
        <v>83402080</v>
      </c>
      <c r="K203" s="1">
        <v>13500000</v>
      </c>
      <c r="L203" s="1">
        <v>5466400</v>
      </c>
      <c r="M203" s="1">
        <v>180391200</v>
      </c>
      <c r="N203" s="1">
        <v>3000000</v>
      </c>
      <c r="O203" s="1">
        <f t="shared" si="7"/>
        <v>202357600</v>
      </c>
      <c r="P203" s="7">
        <f t="shared" si="8"/>
        <v>285759680</v>
      </c>
      <c r="Q203" s="43"/>
    </row>
    <row r="204" spans="1:17" s="33" customFormat="1" ht="33" customHeight="1">
      <c r="A204" s="3" t="s">
        <v>28</v>
      </c>
      <c r="B204" s="50" t="s">
        <v>185</v>
      </c>
      <c r="C204" s="3" t="s">
        <v>136</v>
      </c>
      <c r="D204" s="51"/>
      <c r="E204" s="8"/>
      <c r="F204" s="3" t="s">
        <v>142</v>
      </c>
      <c r="G204" s="6">
        <v>0</v>
      </c>
      <c r="H204" s="6">
        <v>0</v>
      </c>
      <c r="I204" s="6">
        <v>0</v>
      </c>
      <c r="J204" s="6">
        <f t="shared" ref="J204:J267" si="9">G204+H204</f>
        <v>0</v>
      </c>
      <c r="K204" s="6">
        <v>13500000</v>
      </c>
      <c r="L204" s="6">
        <v>0</v>
      </c>
      <c r="M204" s="6">
        <v>0</v>
      </c>
      <c r="N204" s="6">
        <v>3000000</v>
      </c>
      <c r="O204" s="6">
        <f t="shared" ref="O204:O267" si="10">K204+L204+M204+N204</f>
        <v>16500000</v>
      </c>
      <c r="P204" s="7">
        <f t="shared" ref="P204:P267" si="11">O204+J204</f>
        <v>16500000</v>
      </c>
      <c r="Q204" s="8"/>
    </row>
    <row r="205" spans="1:17" s="33" customFormat="1" ht="33" customHeight="1">
      <c r="A205" s="3" t="s">
        <v>28</v>
      </c>
      <c r="B205" s="50" t="s">
        <v>185</v>
      </c>
      <c r="C205" s="3" t="s">
        <v>136</v>
      </c>
      <c r="D205" s="51"/>
      <c r="E205" s="8">
        <v>239.3</v>
      </c>
      <c r="F205" s="3" t="s">
        <v>137</v>
      </c>
      <c r="G205" s="6">
        <v>12635040</v>
      </c>
      <c r="H205" s="6">
        <v>1675100</v>
      </c>
      <c r="I205" s="6">
        <v>0</v>
      </c>
      <c r="J205" s="6">
        <f t="shared" si="9"/>
        <v>14310140</v>
      </c>
      <c r="K205" s="6">
        <v>0</v>
      </c>
      <c r="L205" s="6">
        <v>957200</v>
      </c>
      <c r="M205" s="6">
        <v>31587600</v>
      </c>
      <c r="N205" s="6">
        <v>0</v>
      </c>
      <c r="O205" s="6">
        <f t="shared" si="10"/>
        <v>32544800</v>
      </c>
      <c r="P205" s="7">
        <f t="shared" si="11"/>
        <v>46854940</v>
      </c>
      <c r="Q205" s="8"/>
    </row>
    <row r="206" spans="1:17" s="33" customFormat="1" ht="33" customHeight="1">
      <c r="A206" s="3" t="s">
        <v>28</v>
      </c>
      <c r="B206" s="50" t="s">
        <v>185</v>
      </c>
      <c r="C206" s="3" t="s">
        <v>136</v>
      </c>
      <c r="D206" s="51"/>
      <c r="E206" s="8">
        <v>321</v>
      </c>
      <c r="F206" s="3" t="s">
        <v>142</v>
      </c>
      <c r="G206" s="6">
        <v>16948800</v>
      </c>
      <c r="H206" s="6">
        <v>3210000</v>
      </c>
      <c r="I206" s="6">
        <v>0</v>
      </c>
      <c r="J206" s="6">
        <f t="shared" si="9"/>
        <v>20158800</v>
      </c>
      <c r="K206" s="6">
        <v>0</v>
      </c>
      <c r="L206" s="6">
        <v>1284000</v>
      </c>
      <c r="M206" s="6">
        <v>42372000</v>
      </c>
      <c r="N206" s="6">
        <v>0</v>
      </c>
      <c r="O206" s="6">
        <f t="shared" si="10"/>
        <v>43656000</v>
      </c>
      <c r="P206" s="7">
        <f t="shared" si="11"/>
        <v>63814800</v>
      </c>
      <c r="Q206" s="8"/>
    </row>
    <row r="207" spans="1:17" s="33" customFormat="1" ht="33" customHeight="1">
      <c r="A207" s="3" t="s">
        <v>28</v>
      </c>
      <c r="B207" s="50" t="s">
        <v>185</v>
      </c>
      <c r="C207" s="3" t="s">
        <v>136</v>
      </c>
      <c r="D207" s="51"/>
      <c r="E207" s="8">
        <v>567.5</v>
      </c>
      <c r="F207" s="3" t="s">
        <v>137</v>
      </c>
      <c r="G207" s="6">
        <v>29964000</v>
      </c>
      <c r="H207" s="6">
        <v>3972500</v>
      </c>
      <c r="I207" s="6">
        <v>0</v>
      </c>
      <c r="J207" s="6">
        <f t="shared" si="9"/>
        <v>33936500</v>
      </c>
      <c r="K207" s="6">
        <v>0</v>
      </c>
      <c r="L207" s="6">
        <v>2270000</v>
      </c>
      <c r="M207" s="6">
        <v>74910000</v>
      </c>
      <c r="N207" s="6">
        <v>0</v>
      </c>
      <c r="O207" s="6">
        <f t="shared" si="10"/>
        <v>77180000</v>
      </c>
      <c r="P207" s="7">
        <f t="shared" si="11"/>
        <v>111116500</v>
      </c>
      <c r="Q207" s="8"/>
    </row>
    <row r="208" spans="1:17" s="33" customFormat="1" ht="33" customHeight="1">
      <c r="A208" s="3" t="s">
        <v>28</v>
      </c>
      <c r="B208" s="50" t="s">
        <v>185</v>
      </c>
      <c r="C208" s="3" t="s">
        <v>136</v>
      </c>
      <c r="D208" s="51"/>
      <c r="E208" s="8">
        <v>238.8</v>
      </c>
      <c r="F208" s="3" t="s">
        <v>142</v>
      </c>
      <c r="G208" s="6">
        <v>12608640</v>
      </c>
      <c r="H208" s="6">
        <v>2388000</v>
      </c>
      <c r="I208" s="6">
        <v>0</v>
      </c>
      <c r="J208" s="6">
        <f t="shared" si="9"/>
        <v>14996640</v>
      </c>
      <c r="K208" s="6">
        <v>0</v>
      </c>
      <c r="L208" s="6">
        <v>955200</v>
      </c>
      <c r="M208" s="6">
        <v>31521600</v>
      </c>
      <c r="N208" s="6">
        <v>0</v>
      </c>
      <c r="O208" s="6">
        <f t="shared" si="10"/>
        <v>32476800</v>
      </c>
      <c r="P208" s="7">
        <f t="shared" si="11"/>
        <v>47473440</v>
      </c>
      <c r="Q208" s="8"/>
    </row>
    <row r="209" spans="1:17" s="33" customFormat="1" ht="33" customHeight="1">
      <c r="A209" s="52">
        <v>46</v>
      </c>
      <c r="B209" s="53" t="s">
        <v>186</v>
      </c>
      <c r="C209" s="52" t="s">
        <v>136</v>
      </c>
      <c r="D209" s="54"/>
      <c r="E209" s="43">
        <v>863</v>
      </c>
      <c r="F209" s="52"/>
      <c r="G209" s="1">
        <v>45566400</v>
      </c>
      <c r="H209" s="1">
        <v>6041000</v>
      </c>
      <c r="I209" s="1">
        <v>0</v>
      </c>
      <c r="J209" s="1">
        <f t="shared" si="9"/>
        <v>51607400</v>
      </c>
      <c r="K209" s="1">
        <v>6750000</v>
      </c>
      <c r="L209" s="1">
        <v>3452000</v>
      </c>
      <c r="M209" s="1">
        <v>113916000</v>
      </c>
      <c r="N209" s="1">
        <v>0</v>
      </c>
      <c r="O209" s="1">
        <f t="shared" si="10"/>
        <v>124118000</v>
      </c>
      <c r="P209" s="7">
        <f t="shared" si="11"/>
        <v>175725400</v>
      </c>
      <c r="Q209" s="43"/>
    </row>
    <row r="210" spans="1:17" s="33" customFormat="1" ht="33" customHeight="1">
      <c r="A210" s="3" t="s">
        <v>28</v>
      </c>
      <c r="B210" s="50" t="s">
        <v>186</v>
      </c>
      <c r="C210" s="3" t="s">
        <v>136</v>
      </c>
      <c r="D210" s="51"/>
      <c r="E210" s="8">
        <v>648</v>
      </c>
      <c r="F210" s="3" t="s">
        <v>137</v>
      </c>
      <c r="G210" s="6">
        <v>34214400</v>
      </c>
      <c r="H210" s="6">
        <v>4536000</v>
      </c>
      <c r="I210" s="6">
        <v>0</v>
      </c>
      <c r="J210" s="6">
        <f t="shared" si="9"/>
        <v>38750400</v>
      </c>
      <c r="K210" s="6">
        <v>6750000</v>
      </c>
      <c r="L210" s="6">
        <v>2592000</v>
      </c>
      <c r="M210" s="6">
        <v>85536000</v>
      </c>
      <c r="N210" s="6">
        <v>0</v>
      </c>
      <c r="O210" s="6">
        <f t="shared" si="10"/>
        <v>94878000</v>
      </c>
      <c r="P210" s="7">
        <f t="shared" si="11"/>
        <v>133628400</v>
      </c>
      <c r="Q210" s="8"/>
    </row>
    <row r="211" spans="1:17" s="33" customFormat="1" ht="33" customHeight="1">
      <c r="A211" s="3" t="s">
        <v>28</v>
      </c>
      <c r="B211" s="50" t="s">
        <v>186</v>
      </c>
      <c r="C211" s="3" t="s">
        <v>136</v>
      </c>
      <c r="D211" s="51"/>
      <c r="E211" s="8">
        <v>215</v>
      </c>
      <c r="F211" s="3" t="s">
        <v>139</v>
      </c>
      <c r="G211" s="6">
        <v>11352000</v>
      </c>
      <c r="H211" s="6">
        <v>1505000</v>
      </c>
      <c r="I211" s="6">
        <v>0</v>
      </c>
      <c r="J211" s="6">
        <f t="shared" si="9"/>
        <v>12857000</v>
      </c>
      <c r="K211" s="6">
        <v>0</v>
      </c>
      <c r="L211" s="6">
        <v>860000</v>
      </c>
      <c r="M211" s="6">
        <v>28380000</v>
      </c>
      <c r="N211" s="6">
        <v>0</v>
      </c>
      <c r="O211" s="6">
        <f t="shared" si="10"/>
        <v>29240000</v>
      </c>
      <c r="P211" s="7">
        <f t="shared" si="11"/>
        <v>42097000</v>
      </c>
      <c r="Q211" s="8"/>
    </row>
    <row r="212" spans="1:17" s="33" customFormat="1" ht="33" customHeight="1">
      <c r="A212" s="52">
        <v>47</v>
      </c>
      <c r="B212" s="53" t="s">
        <v>187</v>
      </c>
      <c r="C212" s="52" t="s">
        <v>136</v>
      </c>
      <c r="D212" s="54"/>
      <c r="E212" s="43">
        <v>1494.6</v>
      </c>
      <c r="F212" s="52"/>
      <c r="G212" s="1">
        <v>78914880</v>
      </c>
      <c r="H212" s="1">
        <v>11200500</v>
      </c>
      <c r="I212" s="1">
        <v>0</v>
      </c>
      <c r="J212" s="1">
        <f t="shared" si="9"/>
        <v>90115380</v>
      </c>
      <c r="K212" s="1">
        <v>8100000</v>
      </c>
      <c r="L212" s="1">
        <v>5978400</v>
      </c>
      <c r="M212" s="1">
        <v>197287200</v>
      </c>
      <c r="N212" s="1">
        <v>3000000</v>
      </c>
      <c r="O212" s="1">
        <f t="shared" si="10"/>
        <v>214365600</v>
      </c>
      <c r="P212" s="7">
        <f t="shared" si="11"/>
        <v>304480980</v>
      </c>
      <c r="Q212" s="43"/>
    </row>
    <row r="213" spans="1:17" s="33" customFormat="1" ht="33" customHeight="1">
      <c r="A213" s="3" t="s">
        <v>28</v>
      </c>
      <c r="B213" s="50" t="s">
        <v>187</v>
      </c>
      <c r="C213" s="3" t="s">
        <v>136</v>
      </c>
      <c r="D213" s="51"/>
      <c r="E213" s="8">
        <v>309.5</v>
      </c>
      <c r="F213" s="3" t="s">
        <v>137</v>
      </c>
      <c r="G213" s="6">
        <v>16341600</v>
      </c>
      <c r="H213" s="6">
        <v>2166500</v>
      </c>
      <c r="I213" s="6">
        <v>0</v>
      </c>
      <c r="J213" s="6">
        <f t="shared" si="9"/>
        <v>18508100</v>
      </c>
      <c r="K213" s="6">
        <v>8100000</v>
      </c>
      <c r="L213" s="6">
        <v>1238000</v>
      </c>
      <c r="M213" s="6">
        <v>40854000</v>
      </c>
      <c r="N213" s="6">
        <v>3000000</v>
      </c>
      <c r="O213" s="6">
        <f t="shared" si="10"/>
        <v>53192000</v>
      </c>
      <c r="P213" s="7">
        <f t="shared" si="11"/>
        <v>71700100</v>
      </c>
      <c r="Q213" s="8"/>
    </row>
    <row r="214" spans="1:17" s="33" customFormat="1" ht="33" customHeight="1">
      <c r="A214" s="3" t="s">
        <v>28</v>
      </c>
      <c r="B214" s="50" t="s">
        <v>187</v>
      </c>
      <c r="C214" s="3" t="s">
        <v>136</v>
      </c>
      <c r="D214" s="51"/>
      <c r="E214" s="8">
        <v>522</v>
      </c>
      <c r="F214" s="3" t="s">
        <v>137</v>
      </c>
      <c r="G214" s="6">
        <v>27561600</v>
      </c>
      <c r="H214" s="6">
        <v>3654000</v>
      </c>
      <c r="I214" s="6">
        <v>0</v>
      </c>
      <c r="J214" s="6">
        <f t="shared" si="9"/>
        <v>31215600</v>
      </c>
      <c r="K214" s="6">
        <v>0</v>
      </c>
      <c r="L214" s="6">
        <v>2088000</v>
      </c>
      <c r="M214" s="6">
        <v>68904000</v>
      </c>
      <c r="N214" s="6">
        <v>0</v>
      </c>
      <c r="O214" s="6">
        <f t="shared" si="10"/>
        <v>70992000</v>
      </c>
      <c r="P214" s="7">
        <f t="shared" si="11"/>
        <v>102207600</v>
      </c>
      <c r="Q214" s="8"/>
    </row>
    <row r="215" spans="1:17" s="33" customFormat="1" ht="33" customHeight="1">
      <c r="A215" s="3" t="s">
        <v>28</v>
      </c>
      <c r="B215" s="50" t="s">
        <v>187</v>
      </c>
      <c r="C215" s="3" t="s">
        <v>136</v>
      </c>
      <c r="D215" s="51"/>
      <c r="E215" s="8">
        <v>108.2</v>
      </c>
      <c r="F215" s="3" t="s">
        <v>139</v>
      </c>
      <c r="G215" s="6">
        <v>5712960</v>
      </c>
      <c r="H215" s="6">
        <v>757400</v>
      </c>
      <c r="I215" s="6">
        <v>0</v>
      </c>
      <c r="J215" s="6">
        <f t="shared" si="9"/>
        <v>6470360</v>
      </c>
      <c r="K215" s="6">
        <v>0</v>
      </c>
      <c r="L215" s="6">
        <v>432800</v>
      </c>
      <c r="M215" s="6">
        <v>14282400</v>
      </c>
      <c r="N215" s="6">
        <v>0</v>
      </c>
      <c r="O215" s="6">
        <f t="shared" si="10"/>
        <v>14715200</v>
      </c>
      <c r="P215" s="7">
        <f t="shared" si="11"/>
        <v>21185560</v>
      </c>
      <c r="Q215" s="8"/>
    </row>
    <row r="216" spans="1:17" s="33" customFormat="1" ht="33" customHeight="1">
      <c r="A216" s="3" t="s">
        <v>28</v>
      </c>
      <c r="B216" s="50" t="s">
        <v>187</v>
      </c>
      <c r="C216" s="3" t="s">
        <v>136</v>
      </c>
      <c r="D216" s="51"/>
      <c r="E216" s="8">
        <v>246.1</v>
      </c>
      <c r="F216" s="3" t="s">
        <v>142</v>
      </c>
      <c r="G216" s="6">
        <v>12994080</v>
      </c>
      <c r="H216" s="6">
        <v>2461000</v>
      </c>
      <c r="I216" s="6">
        <v>0</v>
      </c>
      <c r="J216" s="6">
        <f t="shared" si="9"/>
        <v>15455080</v>
      </c>
      <c r="K216" s="6">
        <v>0</v>
      </c>
      <c r="L216" s="6">
        <v>984400</v>
      </c>
      <c r="M216" s="6">
        <v>32485200</v>
      </c>
      <c r="N216" s="6">
        <v>0</v>
      </c>
      <c r="O216" s="6">
        <f t="shared" si="10"/>
        <v>33469600</v>
      </c>
      <c r="P216" s="7">
        <f t="shared" si="11"/>
        <v>48924680</v>
      </c>
      <c r="Q216" s="8"/>
    </row>
    <row r="217" spans="1:17" s="33" customFormat="1" ht="33" customHeight="1">
      <c r="A217" s="3" t="s">
        <v>28</v>
      </c>
      <c r="B217" s="50" t="s">
        <v>187</v>
      </c>
      <c r="C217" s="3" t="s">
        <v>136</v>
      </c>
      <c r="D217" s="51"/>
      <c r="E217" s="8">
        <v>308.8</v>
      </c>
      <c r="F217" s="3" t="s">
        <v>137</v>
      </c>
      <c r="G217" s="6">
        <v>16304640</v>
      </c>
      <c r="H217" s="6">
        <v>2161600</v>
      </c>
      <c r="I217" s="6">
        <v>0</v>
      </c>
      <c r="J217" s="6">
        <f t="shared" si="9"/>
        <v>18466240</v>
      </c>
      <c r="K217" s="6">
        <v>0</v>
      </c>
      <c r="L217" s="6">
        <v>1235200</v>
      </c>
      <c r="M217" s="6">
        <v>40761600</v>
      </c>
      <c r="N217" s="6">
        <v>0</v>
      </c>
      <c r="O217" s="6">
        <f t="shared" si="10"/>
        <v>41996800</v>
      </c>
      <c r="P217" s="7">
        <f t="shared" si="11"/>
        <v>60463040</v>
      </c>
      <c r="Q217" s="8"/>
    </row>
    <row r="218" spans="1:17" s="33" customFormat="1" ht="33" customHeight="1">
      <c r="A218" s="52">
        <v>48</v>
      </c>
      <c r="B218" s="53" t="s">
        <v>188</v>
      </c>
      <c r="C218" s="52" t="s">
        <v>136</v>
      </c>
      <c r="D218" s="54"/>
      <c r="E218" s="43">
        <v>531.70000000000005</v>
      </c>
      <c r="F218" s="52"/>
      <c r="G218" s="1">
        <v>28073760</v>
      </c>
      <c r="H218" s="1">
        <v>3721900</v>
      </c>
      <c r="I218" s="1">
        <v>0</v>
      </c>
      <c r="J218" s="1">
        <f t="shared" si="9"/>
        <v>31795660</v>
      </c>
      <c r="K218" s="1">
        <v>6750000</v>
      </c>
      <c r="L218" s="1">
        <v>2126800</v>
      </c>
      <c r="M218" s="1">
        <v>70184400</v>
      </c>
      <c r="N218" s="1">
        <v>0</v>
      </c>
      <c r="O218" s="1">
        <f t="shared" si="10"/>
        <v>79061200</v>
      </c>
      <c r="P218" s="7">
        <f t="shared" si="11"/>
        <v>110856860</v>
      </c>
      <c r="Q218" s="43"/>
    </row>
    <row r="219" spans="1:17" s="33" customFormat="1" ht="33" customHeight="1">
      <c r="A219" s="3" t="s">
        <v>28</v>
      </c>
      <c r="B219" s="50" t="s">
        <v>188</v>
      </c>
      <c r="C219" s="3" t="s">
        <v>136</v>
      </c>
      <c r="D219" s="51"/>
      <c r="E219" s="8">
        <v>301.8</v>
      </c>
      <c r="F219" s="3" t="s">
        <v>137</v>
      </c>
      <c r="G219" s="6">
        <v>15935040</v>
      </c>
      <c r="H219" s="6">
        <v>2112600</v>
      </c>
      <c r="I219" s="6">
        <v>0</v>
      </c>
      <c r="J219" s="6">
        <f t="shared" si="9"/>
        <v>18047640</v>
      </c>
      <c r="K219" s="6">
        <v>6750000</v>
      </c>
      <c r="L219" s="6">
        <v>1207200</v>
      </c>
      <c r="M219" s="6">
        <v>39837600</v>
      </c>
      <c r="N219" s="6">
        <v>0</v>
      </c>
      <c r="O219" s="6">
        <f t="shared" si="10"/>
        <v>47794800</v>
      </c>
      <c r="P219" s="7">
        <f t="shared" si="11"/>
        <v>65842440</v>
      </c>
      <c r="Q219" s="8"/>
    </row>
    <row r="220" spans="1:17" s="33" customFormat="1" ht="33" customHeight="1">
      <c r="A220" s="3" t="s">
        <v>28</v>
      </c>
      <c r="B220" s="50" t="s">
        <v>188</v>
      </c>
      <c r="C220" s="3" t="s">
        <v>136</v>
      </c>
      <c r="D220" s="51"/>
      <c r="E220" s="8">
        <v>229.9</v>
      </c>
      <c r="F220" s="3" t="s">
        <v>137</v>
      </c>
      <c r="G220" s="6">
        <v>12138720</v>
      </c>
      <c r="H220" s="6">
        <v>1609300</v>
      </c>
      <c r="I220" s="6">
        <v>0</v>
      </c>
      <c r="J220" s="6">
        <f t="shared" si="9"/>
        <v>13748020</v>
      </c>
      <c r="K220" s="6">
        <v>0</v>
      </c>
      <c r="L220" s="6">
        <v>919600</v>
      </c>
      <c r="M220" s="6">
        <v>30346800</v>
      </c>
      <c r="N220" s="6">
        <v>0</v>
      </c>
      <c r="O220" s="6">
        <f t="shared" si="10"/>
        <v>31266400</v>
      </c>
      <c r="P220" s="7">
        <f t="shared" si="11"/>
        <v>45014420</v>
      </c>
      <c r="Q220" s="8"/>
    </row>
    <row r="221" spans="1:17" s="33" customFormat="1" ht="33" customHeight="1">
      <c r="A221" s="52">
        <v>49</v>
      </c>
      <c r="B221" s="53" t="s">
        <v>189</v>
      </c>
      <c r="C221" s="52" t="s">
        <v>136</v>
      </c>
      <c r="D221" s="54"/>
      <c r="E221" s="43">
        <v>2405.6999999999998</v>
      </c>
      <c r="F221" s="52"/>
      <c r="G221" s="1">
        <v>127020960</v>
      </c>
      <c r="H221" s="1">
        <v>16839900</v>
      </c>
      <c r="I221" s="1">
        <v>0</v>
      </c>
      <c r="J221" s="1">
        <f t="shared" si="9"/>
        <v>143860860</v>
      </c>
      <c r="K221" s="1">
        <v>13500000</v>
      </c>
      <c r="L221" s="1">
        <v>9622800</v>
      </c>
      <c r="M221" s="1">
        <v>317552400</v>
      </c>
      <c r="N221" s="1">
        <v>3000000</v>
      </c>
      <c r="O221" s="1">
        <f t="shared" si="10"/>
        <v>343675200</v>
      </c>
      <c r="P221" s="7">
        <f t="shared" si="11"/>
        <v>487536060</v>
      </c>
      <c r="Q221" s="43"/>
    </row>
    <row r="222" spans="1:17" s="33" customFormat="1" ht="33" customHeight="1">
      <c r="A222" s="3" t="s">
        <v>28</v>
      </c>
      <c r="B222" s="50" t="s">
        <v>189</v>
      </c>
      <c r="C222" s="3" t="s">
        <v>136</v>
      </c>
      <c r="D222" s="51"/>
      <c r="E222" s="8">
        <v>498.1</v>
      </c>
      <c r="F222" s="3" t="s">
        <v>139</v>
      </c>
      <c r="G222" s="6">
        <v>26299680</v>
      </c>
      <c r="H222" s="6">
        <v>3486700</v>
      </c>
      <c r="I222" s="6">
        <v>0</v>
      </c>
      <c r="J222" s="6">
        <f t="shared" si="9"/>
        <v>29786380</v>
      </c>
      <c r="K222" s="6">
        <v>13500000</v>
      </c>
      <c r="L222" s="6">
        <v>1992400</v>
      </c>
      <c r="M222" s="6">
        <v>65749200</v>
      </c>
      <c r="N222" s="6">
        <v>3000000</v>
      </c>
      <c r="O222" s="6">
        <f t="shared" si="10"/>
        <v>84241600</v>
      </c>
      <c r="P222" s="7">
        <f t="shared" si="11"/>
        <v>114027980</v>
      </c>
      <c r="Q222" s="8"/>
    </row>
    <row r="223" spans="1:17" s="33" customFormat="1" ht="33" customHeight="1">
      <c r="A223" s="3" t="s">
        <v>28</v>
      </c>
      <c r="B223" s="50" t="s">
        <v>189</v>
      </c>
      <c r="C223" s="3" t="s">
        <v>136</v>
      </c>
      <c r="D223" s="51"/>
      <c r="E223" s="8">
        <v>575.20000000000005</v>
      </c>
      <c r="F223" s="3" t="s">
        <v>137</v>
      </c>
      <c r="G223" s="6">
        <v>30370560</v>
      </c>
      <c r="H223" s="6">
        <v>4026400</v>
      </c>
      <c r="I223" s="6">
        <v>0</v>
      </c>
      <c r="J223" s="6">
        <f t="shared" si="9"/>
        <v>34396960</v>
      </c>
      <c r="K223" s="6">
        <v>0</v>
      </c>
      <c r="L223" s="6">
        <v>2300800</v>
      </c>
      <c r="M223" s="6">
        <v>75926400</v>
      </c>
      <c r="N223" s="6">
        <v>0</v>
      </c>
      <c r="O223" s="6">
        <f t="shared" si="10"/>
        <v>78227200</v>
      </c>
      <c r="P223" s="7">
        <f t="shared" si="11"/>
        <v>112624160</v>
      </c>
      <c r="Q223" s="8"/>
    </row>
    <row r="224" spans="1:17" s="33" customFormat="1" ht="33" customHeight="1">
      <c r="A224" s="3" t="s">
        <v>28</v>
      </c>
      <c r="B224" s="50" t="s">
        <v>189</v>
      </c>
      <c r="C224" s="3" t="s">
        <v>136</v>
      </c>
      <c r="D224" s="51"/>
      <c r="E224" s="8">
        <v>166.5</v>
      </c>
      <c r="F224" s="3" t="s">
        <v>137</v>
      </c>
      <c r="G224" s="6">
        <v>8791200</v>
      </c>
      <c r="H224" s="6">
        <v>1165500</v>
      </c>
      <c r="I224" s="6">
        <v>0</v>
      </c>
      <c r="J224" s="6">
        <f t="shared" si="9"/>
        <v>9956700</v>
      </c>
      <c r="K224" s="6">
        <v>0</v>
      </c>
      <c r="L224" s="6">
        <v>666000</v>
      </c>
      <c r="M224" s="6">
        <v>21978000</v>
      </c>
      <c r="N224" s="6">
        <v>0</v>
      </c>
      <c r="O224" s="6">
        <f t="shared" si="10"/>
        <v>22644000</v>
      </c>
      <c r="P224" s="7">
        <f t="shared" si="11"/>
        <v>32600700</v>
      </c>
      <c r="Q224" s="8"/>
    </row>
    <row r="225" spans="1:17" s="33" customFormat="1" ht="33" customHeight="1">
      <c r="A225" s="3" t="s">
        <v>28</v>
      </c>
      <c r="B225" s="50" t="s">
        <v>189</v>
      </c>
      <c r="C225" s="3" t="s">
        <v>136</v>
      </c>
      <c r="D225" s="51"/>
      <c r="E225" s="8">
        <v>546.4</v>
      </c>
      <c r="F225" s="3" t="s">
        <v>137</v>
      </c>
      <c r="G225" s="6">
        <v>28849920</v>
      </c>
      <c r="H225" s="6">
        <v>3824800</v>
      </c>
      <c r="I225" s="6">
        <v>0</v>
      </c>
      <c r="J225" s="6">
        <f t="shared" si="9"/>
        <v>32674720</v>
      </c>
      <c r="K225" s="6">
        <v>0</v>
      </c>
      <c r="L225" s="6">
        <v>2185600</v>
      </c>
      <c r="M225" s="6">
        <v>72124800</v>
      </c>
      <c r="N225" s="6">
        <v>0</v>
      </c>
      <c r="O225" s="6">
        <f t="shared" si="10"/>
        <v>74310400</v>
      </c>
      <c r="P225" s="7">
        <f t="shared" si="11"/>
        <v>106985120</v>
      </c>
      <c r="Q225" s="8"/>
    </row>
    <row r="226" spans="1:17" s="33" customFormat="1" ht="33" customHeight="1">
      <c r="A226" s="3" t="s">
        <v>28</v>
      </c>
      <c r="B226" s="50" t="s">
        <v>189</v>
      </c>
      <c r="C226" s="3" t="s">
        <v>136</v>
      </c>
      <c r="D226" s="51"/>
      <c r="E226" s="8">
        <v>331.7</v>
      </c>
      <c r="F226" s="3" t="s">
        <v>137</v>
      </c>
      <c r="G226" s="6">
        <v>17513760</v>
      </c>
      <c r="H226" s="6">
        <v>2321900</v>
      </c>
      <c r="I226" s="6">
        <v>0</v>
      </c>
      <c r="J226" s="6">
        <f t="shared" si="9"/>
        <v>19835660</v>
      </c>
      <c r="K226" s="6">
        <v>0</v>
      </c>
      <c r="L226" s="6">
        <v>1326800</v>
      </c>
      <c r="M226" s="6">
        <v>43784400</v>
      </c>
      <c r="N226" s="6">
        <v>0</v>
      </c>
      <c r="O226" s="6">
        <f t="shared" si="10"/>
        <v>45111200</v>
      </c>
      <c r="P226" s="7">
        <f t="shared" si="11"/>
        <v>64946860</v>
      </c>
      <c r="Q226" s="8"/>
    </row>
    <row r="227" spans="1:17" s="33" customFormat="1" ht="33" customHeight="1">
      <c r="A227" s="3" t="s">
        <v>28</v>
      </c>
      <c r="B227" s="50" t="s">
        <v>189</v>
      </c>
      <c r="C227" s="3" t="s">
        <v>136</v>
      </c>
      <c r="D227" s="51"/>
      <c r="E227" s="8">
        <v>287.8</v>
      </c>
      <c r="F227" s="3" t="s">
        <v>137</v>
      </c>
      <c r="G227" s="6">
        <v>15195840</v>
      </c>
      <c r="H227" s="6">
        <v>2014600</v>
      </c>
      <c r="I227" s="6">
        <v>0</v>
      </c>
      <c r="J227" s="6">
        <f t="shared" si="9"/>
        <v>17210440</v>
      </c>
      <c r="K227" s="6">
        <v>0</v>
      </c>
      <c r="L227" s="6">
        <v>1151200</v>
      </c>
      <c r="M227" s="6">
        <v>37989600</v>
      </c>
      <c r="N227" s="6">
        <v>0</v>
      </c>
      <c r="O227" s="6">
        <f t="shared" si="10"/>
        <v>39140800</v>
      </c>
      <c r="P227" s="7">
        <f t="shared" si="11"/>
        <v>56351240</v>
      </c>
      <c r="Q227" s="8"/>
    </row>
    <row r="228" spans="1:17" s="33" customFormat="1" ht="33" customHeight="1">
      <c r="A228" s="52">
        <v>50</v>
      </c>
      <c r="B228" s="53" t="s">
        <v>190</v>
      </c>
      <c r="C228" s="52" t="s">
        <v>136</v>
      </c>
      <c r="D228" s="54"/>
      <c r="E228" s="43">
        <v>2022.7</v>
      </c>
      <c r="F228" s="52"/>
      <c r="G228" s="1">
        <v>106798560</v>
      </c>
      <c r="H228" s="1">
        <v>14158900</v>
      </c>
      <c r="I228" s="1">
        <v>0</v>
      </c>
      <c r="J228" s="1">
        <f t="shared" si="9"/>
        <v>120957460</v>
      </c>
      <c r="K228" s="1">
        <v>1350000</v>
      </c>
      <c r="L228" s="1">
        <v>8090800</v>
      </c>
      <c r="M228" s="1">
        <v>266996400</v>
      </c>
      <c r="N228" s="1">
        <v>0</v>
      </c>
      <c r="O228" s="1">
        <f t="shared" si="10"/>
        <v>276437200</v>
      </c>
      <c r="P228" s="7">
        <f t="shared" si="11"/>
        <v>397394660</v>
      </c>
      <c r="Q228" s="43"/>
    </row>
    <row r="229" spans="1:17" s="33" customFormat="1" ht="33" customHeight="1">
      <c r="A229" s="3" t="s">
        <v>28</v>
      </c>
      <c r="B229" s="50" t="s">
        <v>190</v>
      </c>
      <c r="C229" s="3" t="s">
        <v>136</v>
      </c>
      <c r="D229" s="51"/>
      <c r="E229" s="8"/>
      <c r="F229" s="3" t="s">
        <v>142</v>
      </c>
      <c r="G229" s="6">
        <v>0</v>
      </c>
      <c r="H229" s="6">
        <v>0</v>
      </c>
      <c r="I229" s="6">
        <v>0</v>
      </c>
      <c r="J229" s="6">
        <f t="shared" si="9"/>
        <v>0</v>
      </c>
      <c r="K229" s="6">
        <v>1350000</v>
      </c>
      <c r="L229" s="6">
        <v>0</v>
      </c>
      <c r="M229" s="6">
        <v>0</v>
      </c>
      <c r="N229" s="6">
        <v>0</v>
      </c>
      <c r="O229" s="6">
        <f t="shared" si="10"/>
        <v>1350000</v>
      </c>
      <c r="P229" s="7">
        <f t="shared" si="11"/>
        <v>1350000</v>
      </c>
      <c r="Q229" s="8"/>
    </row>
    <row r="230" spans="1:17" s="33" customFormat="1" ht="33" customHeight="1">
      <c r="A230" s="3" t="s">
        <v>28</v>
      </c>
      <c r="B230" s="50" t="s">
        <v>190</v>
      </c>
      <c r="C230" s="3" t="s">
        <v>136</v>
      </c>
      <c r="D230" s="51"/>
      <c r="E230" s="8">
        <v>155.19999999999999</v>
      </c>
      <c r="F230" s="3" t="s">
        <v>137</v>
      </c>
      <c r="G230" s="6">
        <v>8194560</v>
      </c>
      <c r="H230" s="6">
        <v>1086400</v>
      </c>
      <c r="I230" s="6">
        <v>0</v>
      </c>
      <c r="J230" s="6">
        <f t="shared" si="9"/>
        <v>9280960</v>
      </c>
      <c r="K230" s="6">
        <v>0</v>
      </c>
      <c r="L230" s="6">
        <v>620800</v>
      </c>
      <c r="M230" s="6">
        <v>20486400</v>
      </c>
      <c r="N230" s="6">
        <v>0</v>
      </c>
      <c r="O230" s="6">
        <f t="shared" si="10"/>
        <v>21107200</v>
      </c>
      <c r="P230" s="7">
        <f t="shared" si="11"/>
        <v>30388160</v>
      </c>
      <c r="Q230" s="8"/>
    </row>
    <row r="231" spans="1:17" s="33" customFormat="1" ht="33" customHeight="1">
      <c r="A231" s="3" t="s">
        <v>28</v>
      </c>
      <c r="B231" s="50" t="s">
        <v>190</v>
      </c>
      <c r="C231" s="3" t="s">
        <v>136</v>
      </c>
      <c r="D231" s="51"/>
      <c r="E231" s="8">
        <v>602.5</v>
      </c>
      <c r="F231" s="3" t="s">
        <v>139</v>
      </c>
      <c r="G231" s="6">
        <v>31812000</v>
      </c>
      <c r="H231" s="6">
        <v>4217500</v>
      </c>
      <c r="I231" s="6">
        <v>0</v>
      </c>
      <c r="J231" s="6">
        <f t="shared" si="9"/>
        <v>36029500</v>
      </c>
      <c r="K231" s="6">
        <v>0</v>
      </c>
      <c r="L231" s="6">
        <v>2410000</v>
      </c>
      <c r="M231" s="6">
        <v>79530000</v>
      </c>
      <c r="N231" s="6">
        <v>0</v>
      </c>
      <c r="O231" s="6">
        <f t="shared" si="10"/>
        <v>81940000</v>
      </c>
      <c r="P231" s="7">
        <f t="shared" si="11"/>
        <v>117969500</v>
      </c>
      <c r="Q231" s="8"/>
    </row>
    <row r="232" spans="1:17" s="33" customFormat="1" ht="33" customHeight="1">
      <c r="A232" s="3" t="s">
        <v>28</v>
      </c>
      <c r="B232" s="50" t="s">
        <v>190</v>
      </c>
      <c r="C232" s="3" t="s">
        <v>136</v>
      </c>
      <c r="D232" s="51"/>
      <c r="E232" s="8">
        <v>239.3</v>
      </c>
      <c r="F232" s="3" t="s">
        <v>137</v>
      </c>
      <c r="G232" s="6">
        <v>12635040</v>
      </c>
      <c r="H232" s="6">
        <v>1675100</v>
      </c>
      <c r="I232" s="6">
        <v>0</v>
      </c>
      <c r="J232" s="6">
        <f t="shared" si="9"/>
        <v>14310140</v>
      </c>
      <c r="K232" s="6">
        <v>0</v>
      </c>
      <c r="L232" s="6">
        <v>957200</v>
      </c>
      <c r="M232" s="6">
        <v>31587600</v>
      </c>
      <c r="N232" s="6">
        <v>0</v>
      </c>
      <c r="O232" s="6">
        <f t="shared" si="10"/>
        <v>32544800</v>
      </c>
      <c r="P232" s="7">
        <f t="shared" si="11"/>
        <v>46854940</v>
      </c>
      <c r="Q232" s="8"/>
    </row>
    <row r="233" spans="1:17" s="33" customFormat="1" ht="33" customHeight="1">
      <c r="A233" s="3" t="s">
        <v>28</v>
      </c>
      <c r="B233" s="50" t="s">
        <v>190</v>
      </c>
      <c r="C233" s="3" t="s">
        <v>136</v>
      </c>
      <c r="D233" s="51"/>
      <c r="E233" s="8">
        <v>738</v>
      </c>
      <c r="F233" s="3" t="s">
        <v>137</v>
      </c>
      <c r="G233" s="6">
        <v>38966400</v>
      </c>
      <c r="H233" s="6">
        <v>5166000</v>
      </c>
      <c r="I233" s="6">
        <v>0</v>
      </c>
      <c r="J233" s="6">
        <f t="shared" si="9"/>
        <v>44132400</v>
      </c>
      <c r="K233" s="6">
        <v>0</v>
      </c>
      <c r="L233" s="6">
        <v>2952000</v>
      </c>
      <c r="M233" s="6">
        <v>97416000</v>
      </c>
      <c r="N233" s="6">
        <v>0</v>
      </c>
      <c r="O233" s="6">
        <f t="shared" si="10"/>
        <v>100368000</v>
      </c>
      <c r="P233" s="7">
        <f t="shared" si="11"/>
        <v>144500400</v>
      </c>
      <c r="Q233" s="8"/>
    </row>
    <row r="234" spans="1:17" s="33" customFormat="1" ht="33" customHeight="1">
      <c r="A234" s="3" t="s">
        <v>28</v>
      </c>
      <c r="B234" s="50" t="s">
        <v>190</v>
      </c>
      <c r="C234" s="3" t="s">
        <v>136</v>
      </c>
      <c r="D234" s="51"/>
      <c r="E234" s="8">
        <v>287.7</v>
      </c>
      <c r="F234" s="3" t="s">
        <v>137</v>
      </c>
      <c r="G234" s="6">
        <v>15190560</v>
      </c>
      <c r="H234" s="6">
        <v>2013900</v>
      </c>
      <c r="I234" s="6">
        <v>0</v>
      </c>
      <c r="J234" s="6">
        <f t="shared" si="9"/>
        <v>17204460</v>
      </c>
      <c r="K234" s="6">
        <v>0</v>
      </c>
      <c r="L234" s="6">
        <v>1150800</v>
      </c>
      <c r="M234" s="6">
        <v>37976400</v>
      </c>
      <c r="N234" s="6">
        <v>0</v>
      </c>
      <c r="O234" s="6">
        <f t="shared" si="10"/>
        <v>39127200</v>
      </c>
      <c r="P234" s="7">
        <f t="shared" si="11"/>
        <v>56331660</v>
      </c>
      <c r="Q234" s="8"/>
    </row>
    <row r="235" spans="1:17" s="33" customFormat="1" ht="33" customHeight="1">
      <c r="A235" s="52">
        <v>52</v>
      </c>
      <c r="B235" s="53" t="s">
        <v>191</v>
      </c>
      <c r="C235" s="52" t="s">
        <v>136</v>
      </c>
      <c r="D235" s="54"/>
      <c r="E235" s="43">
        <v>755.5</v>
      </c>
      <c r="F235" s="52"/>
      <c r="G235" s="1">
        <v>39890400</v>
      </c>
      <c r="H235" s="1">
        <v>5867500</v>
      </c>
      <c r="I235" s="1">
        <v>0</v>
      </c>
      <c r="J235" s="1">
        <f t="shared" si="9"/>
        <v>45757900</v>
      </c>
      <c r="K235" s="1">
        <v>9450000</v>
      </c>
      <c r="L235" s="1">
        <v>3022000</v>
      </c>
      <c r="M235" s="1">
        <v>99726000</v>
      </c>
      <c r="N235" s="1">
        <v>0</v>
      </c>
      <c r="O235" s="1">
        <f t="shared" si="10"/>
        <v>112198000</v>
      </c>
      <c r="P235" s="7">
        <f t="shared" si="11"/>
        <v>157955900</v>
      </c>
      <c r="Q235" s="43"/>
    </row>
    <row r="236" spans="1:17" s="33" customFormat="1" ht="33" customHeight="1">
      <c r="A236" s="3" t="s">
        <v>28</v>
      </c>
      <c r="B236" s="50" t="s">
        <v>191</v>
      </c>
      <c r="C236" s="3" t="s">
        <v>136</v>
      </c>
      <c r="D236" s="51"/>
      <c r="E236" s="8">
        <v>193</v>
      </c>
      <c r="F236" s="3" t="s">
        <v>142</v>
      </c>
      <c r="G236" s="6">
        <v>10190400</v>
      </c>
      <c r="H236" s="6">
        <v>1930000</v>
      </c>
      <c r="I236" s="6">
        <v>0</v>
      </c>
      <c r="J236" s="6">
        <f t="shared" si="9"/>
        <v>12120400</v>
      </c>
      <c r="K236" s="6">
        <v>9450000</v>
      </c>
      <c r="L236" s="6">
        <v>772000</v>
      </c>
      <c r="M236" s="6">
        <v>25476000</v>
      </c>
      <c r="N236" s="6">
        <v>0</v>
      </c>
      <c r="O236" s="6">
        <f t="shared" si="10"/>
        <v>35698000</v>
      </c>
      <c r="P236" s="7">
        <f t="shared" si="11"/>
        <v>47818400</v>
      </c>
      <c r="Q236" s="8"/>
    </row>
    <row r="237" spans="1:17" s="33" customFormat="1" ht="33" customHeight="1">
      <c r="A237" s="3" t="s">
        <v>28</v>
      </c>
      <c r="B237" s="50" t="s">
        <v>191</v>
      </c>
      <c r="C237" s="3" t="s">
        <v>136</v>
      </c>
      <c r="D237" s="51"/>
      <c r="E237" s="8">
        <v>173.9</v>
      </c>
      <c r="F237" s="3" t="s">
        <v>137</v>
      </c>
      <c r="G237" s="6">
        <v>9181920</v>
      </c>
      <c r="H237" s="6">
        <v>1217300</v>
      </c>
      <c r="I237" s="6">
        <v>0</v>
      </c>
      <c r="J237" s="6">
        <f t="shared" si="9"/>
        <v>10399220</v>
      </c>
      <c r="K237" s="6">
        <v>0</v>
      </c>
      <c r="L237" s="6">
        <v>695600</v>
      </c>
      <c r="M237" s="6">
        <v>22954800</v>
      </c>
      <c r="N237" s="6">
        <v>0</v>
      </c>
      <c r="O237" s="6">
        <f t="shared" si="10"/>
        <v>23650400</v>
      </c>
      <c r="P237" s="7">
        <f t="shared" si="11"/>
        <v>34049620</v>
      </c>
      <c r="Q237" s="8"/>
    </row>
    <row r="238" spans="1:17" s="33" customFormat="1" ht="33" customHeight="1">
      <c r="A238" s="3" t="s">
        <v>28</v>
      </c>
      <c r="B238" s="50" t="s">
        <v>191</v>
      </c>
      <c r="C238" s="3" t="s">
        <v>136</v>
      </c>
      <c r="D238" s="51"/>
      <c r="E238" s="8">
        <v>388.6</v>
      </c>
      <c r="F238" s="3" t="s">
        <v>137</v>
      </c>
      <c r="G238" s="6">
        <v>20518080</v>
      </c>
      <c r="H238" s="6">
        <v>2720200</v>
      </c>
      <c r="I238" s="6">
        <v>0</v>
      </c>
      <c r="J238" s="6">
        <f t="shared" si="9"/>
        <v>23238280</v>
      </c>
      <c r="K238" s="6">
        <v>0</v>
      </c>
      <c r="L238" s="6">
        <v>1554400</v>
      </c>
      <c r="M238" s="6">
        <v>51295200</v>
      </c>
      <c r="N238" s="6">
        <v>0</v>
      </c>
      <c r="O238" s="6">
        <f t="shared" si="10"/>
        <v>52849600</v>
      </c>
      <c r="P238" s="7">
        <f t="shared" si="11"/>
        <v>76087880</v>
      </c>
      <c r="Q238" s="8"/>
    </row>
    <row r="239" spans="1:17" s="33" customFormat="1" ht="33" customHeight="1">
      <c r="A239" s="52">
        <v>53</v>
      </c>
      <c r="B239" s="53" t="s">
        <v>192</v>
      </c>
      <c r="C239" s="52" t="s">
        <v>136</v>
      </c>
      <c r="D239" s="54"/>
      <c r="E239" s="43">
        <v>1741.3</v>
      </c>
      <c r="F239" s="52"/>
      <c r="G239" s="1">
        <v>91940640</v>
      </c>
      <c r="H239" s="1">
        <v>12367600</v>
      </c>
      <c r="I239" s="1">
        <v>0</v>
      </c>
      <c r="J239" s="1">
        <f t="shared" si="9"/>
        <v>104308240</v>
      </c>
      <c r="K239" s="1">
        <v>10800000</v>
      </c>
      <c r="L239" s="1">
        <v>6965200</v>
      </c>
      <c r="M239" s="1">
        <v>229851600</v>
      </c>
      <c r="N239" s="1">
        <v>0</v>
      </c>
      <c r="O239" s="1">
        <f t="shared" si="10"/>
        <v>247616800</v>
      </c>
      <c r="P239" s="7">
        <f t="shared" si="11"/>
        <v>351925040</v>
      </c>
      <c r="Q239" s="43"/>
    </row>
    <row r="240" spans="1:17" s="33" customFormat="1" ht="33" customHeight="1">
      <c r="A240" s="3" t="s">
        <v>28</v>
      </c>
      <c r="B240" s="50" t="s">
        <v>192</v>
      </c>
      <c r="C240" s="3" t="s">
        <v>136</v>
      </c>
      <c r="D240" s="51"/>
      <c r="E240" s="8">
        <v>273.5</v>
      </c>
      <c r="F240" s="3" t="s">
        <v>137</v>
      </c>
      <c r="G240" s="6">
        <v>14440800</v>
      </c>
      <c r="H240" s="6">
        <v>1914500</v>
      </c>
      <c r="I240" s="6">
        <v>0</v>
      </c>
      <c r="J240" s="6">
        <f t="shared" si="9"/>
        <v>16355300</v>
      </c>
      <c r="K240" s="6">
        <v>10800000</v>
      </c>
      <c r="L240" s="6">
        <v>1094000</v>
      </c>
      <c r="M240" s="6">
        <v>36102000</v>
      </c>
      <c r="N240" s="6">
        <v>0</v>
      </c>
      <c r="O240" s="6">
        <f t="shared" si="10"/>
        <v>47996000</v>
      </c>
      <c r="P240" s="7">
        <f t="shared" si="11"/>
        <v>64351300</v>
      </c>
      <c r="Q240" s="8"/>
    </row>
    <row r="241" spans="1:17" s="33" customFormat="1" ht="33" customHeight="1">
      <c r="A241" s="3" t="s">
        <v>28</v>
      </c>
      <c r="B241" s="50" t="s">
        <v>192</v>
      </c>
      <c r="C241" s="3" t="s">
        <v>136</v>
      </c>
      <c r="D241" s="51"/>
      <c r="E241" s="8">
        <v>59.5</v>
      </c>
      <c r="F241" s="3" t="s">
        <v>142</v>
      </c>
      <c r="G241" s="6">
        <v>3141600</v>
      </c>
      <c r="H241" s="6">
        <v>595000</v>
      </c>
      <c r="I241" s="6">
        <v>0</v>
      </c>
      <c r="J241" s="6">
        <f t="shared" si="9"/>
        <v>3736600</v>
      </c>
      <c r="K241" s="6">
        <v>0</v>
      </c>
      <c r="L241" s="6">
        <v>238000</v>
      </c>
      <c r="M241" s="6">
        <v>7854000</v>
      </c>
      <c r="N241" s="6">
        <v>0</v>
      </c>
      <c r="O241" s="6">
        <f t="shared" si="10"/>
        <v>8092000</v>
      </c>
      <c r="P241" s="7">
        <f t="shared" si="11"/>
        <v>11828600</v>
      </c>
      <c r="Q241" s="8"/>
    </row>
    <row r="242" spans="1:17" s="33" customFormat="1" ht="33" customHeight="1">
      <c r="A242" s="3" t="s">
        <v>28</v>
      </c>
      <c r="B242" s="50" t="s">
        <v>192</v>
      </c>
      <c r="C242" s="3" t="s">
        <v>136</v>
      </c>
      <c r="D242" s="51"/>
      <c r="E242" s="8">
        <v>196.6</v>
      </c>
      <c r="F242" s="3" t="s">
        <v>139</v>
      </c>
      <c r="G242" s="6">
        <v>10380480</v>
      </c>
      <c r="H242" s="6">
        <v>1376200</v>
      </c>
      <c r="I242" s="6">
        <v>0</v>
      </c>
      <c r="J242" s="6">
        <f t="shared" si="9"/>
        <v>11756680</v>
      </c>
      <c r="K242" s="6">
        <v>0</v>
      </c>
      <c r="L242" s="6">
        <v>786400</v>
      </c>
      <c r="M242" s="6">
        <v>25951200</v>
      </c>
      <c r="N242" s="6">
        <v>0</v>
      </c>
      <c r="O242" s="6">
        <f t="shared" si="10"/>
        <v>26737600</v>
      </c>
      <c r="P242" s="7">
        <f t="shared" si="11"/>
        <v>38494280</v>
      </c>
      <c r="Q242" s="8"/>
    </row>
    <row r="243" spans="1:17" s="33" customFormat="1" ht="33" customHeight="1">
      <c r="A243" s="3" t="s">
        <v>28</v>
      </c>
      <c r="B243" s="50" t="s">
        <v>192</v>
      </c>
      <c r="C243" s="3" t="s">
        <v>136</v>
      </c>
      <c r="D243" s="51"/>
      <c r="E243" s="8">
        <v>292.7</v>
      </c>
      <c r="F243" s="3" t="s">
        <v>137</v>
      </c>
      <c r="G243" s="6">
        <v>15454560</v>
      </c>
      <c r="H243" s="6">
        <v>2048900</v>
      </c>
      <c r="I243" s="6">
        <v>0</v>
      </c>
      <c r="J243" s="6">
        <f t="shared" si="9"/>
        <v>17503460</v>
      </c>
      <c r="K243" s="6">
        <v>0</v>
      </c>
      <c r="L243" s="6">
        <v>1170800</v>
      </c>
      <c r="M243" s="6">
        <v>38636400</v>
      </c>
      <c r="N243" s="6">
        <v>0</v>
      </c>
      <c r="O243" s="6">
        <f t="shared" si="10"/>
        <v>39807200</v>
      </c>
      <c r="P243" s="7">
        <f t="shared" si="11"/>
        <v>57310660</v>
      </c>
      <c r="Q243" s="8"/>
    </row>
    <row r="244" spans="1:17" s="33" customFormat="1" ht="33" customHeight="1">
      <c r="A244" s="3" t="s">
        <v>28</v>
      </c>
      <c r="B244" s="50" t="s">
        <v>192</v>
      </c>
      <c r="C244" s="3" t="s">
        <v>136</v>
      </c>
      <c r="D244" s="51"/>
      <c r="E244" s="8">
        <v>919</v>
      </c>
      <c r="F244" s="3"/>
      <c r="G244" s="6">
        <v>48523200</v>
      </c>
      <c r="H244" s="6">
        <v>6433000</v>
      </c>
      <c r="I244" s="6">
        <v>0</v>
      </c>
      <c r="J244" s="6">
        <f t="shared" si="9"/>
        <v>54956200</v>
      </c>
      <c r="K244" s="6">
        <v>0</v>
      </c>
      <c r="L244" s="6">
        <v>3676000</v>
      </c>
      <c r="M244" s="6">
        <v>121308000</v>
      </c>
      <c r="N244" s="6">
        <v>0</v>
      </c>
      <c r="O244" s="6">
        <f t="shared" si="10"/>
        <v>124984000</v>
      </c>
      <c r="P244" s="7">
        <f t="shared" si="11"/>
        <v>179940200</v>
      </c>
      <c r="Q244" s="8"/>
    </row>
    <row r="245" spans="1:17" s="33" customFormat="1" ht="33" customHeight="1">
      <c r="A245" s="52">
        <v>54</v>
      </c>
      <c r="B245" s="53" t="s">
        <v>193</v>
      </c>
      <c r="C245" s="52" t="s">
        <v>136</v>
      </c>
      <c r="D245" s="54"/>
      <c r="E245" s="43">
        <v>791</v>
      </c>
      <c r="F245" s="52"/>
      <c r="G245" s="1">
        <v>41764800</v>
      </c>
      <c r="H245" s="1">
        <v>5537000</v>
      </c>
      <c r="I245" s="1">
        <v>0</v>
      </c>
      <c r="J245" s="1">
        <f t="shared" si="9"/>
        <v>47301800</v>
      </c>
      <c r="K245" s="1">
        <v>8100000</v>
      </c>
      <c r="L245" s="1">
        <v>3164000</v>
      </c>
      <c r="M245" s="1">
        <v>104412000</v>
      </c>
      <c r="N245" s="1">
        <v>0</v>
      </c>
      <c r="O245" s="1">
        <f t="shared" si="10"/>
        <v>115676000</v>
      </c>
      <c r="P245" s="7">
        <f t="shared" si="11"/>
        <v>162977800</v>
      </c>
      <c r="Q245" s="43"/>
    </row>
    <row r="246" spans="1:17" s="33" customFormat="1" ht="33" customHeight="1">
      <c r="A246" s="3" t="s">
        <v>28</v>
      </c>
      <c r="B246" s="50" t="s">
        <v>193</v>
      </c>
      <c r="C246" s="3" t="s">
        <v>136</v>
      </c>
      <c r="D246" s="51"/>
      <c r="E246" s="8">
        <v>328.8</v>
      </c>
      <c r="F246" s="3" t="s">
        <v>137</v>
      </c>
      <c r="G246" s="6">
        <v>17360640</v>
      </c>
      <c r="H246" s="6">
        <v>2301600</v>
      </c>
      <c r="I246" s="6">
        <v>0</v>
      </c>
      <c r="J246" s="6">
        <f t="shared" si="9"/>
        <v>19662240</v>
      </c>
      <c r="K246" s="6">
        <v>8100000</v>
      </c>
      <c r="L246" s="6">
        <v>1315200</v>
      </c>
      <c r="M246" s="6">
        <v>43401600</v>
      </c>
      <c r="N246" s="6">
        <v>0</v>
      </c>
      <c r="O246" s="6">
        <f t="shared" si="10"/>
        <v>52816800</v>
      </c>
      <c r="P246" s="7">
        <f t="shared" si="11"/>
        <v>72479040</v>
      </c>
      <c r="Q246" s="8"/>
    </row>
    <row r="247" spans="1:17" s="33" customFormat="1" ht="33" customHeight="1">
      <c r="A247" s="3" t="s">
        <v>28</v>
      </c>
      <c r="B247" s="50" t="s">
        <v>193</v>
      </c>
      <c r="C247" s="3" t="s">
        <v>136</v>
      </c>
      <c r="D247" s="51"/>
      <c r="E247" s="8">
        <v>290.2</v>
      </c>
      <c r="F247" s="3" t="s">
        <v>137</v>
      </c>
      <c r="G247" s="6">
        <v>15322560</v>
      </c>
      <c r="H247" s="6">
        <v>2031400</v>
      </c>
      <c r="I247" s="6">
        <v>0</v>
      </c>
      <c r="J247" s="6">
        <f t="shared" si="9"/>
        <v>17353960</v>
      </c>
      <c r="K247" s="6">
        <v>0</v>
      </c>
      <c r="L247" s="6">
        <v>1160800</v>
      </c>
      <c r="M247" s="6">
        <v>38306400</v>
      </c>
      <c r="N247" s="6">
        <v>0</v>
      </c>
      <c r="O247" s="6">
        <f t="shared" si="10"/>
        <v>39467200</v>
      </c>
      <c r="P247" s="7">
        <f t="shared" si="11"/>
        <v>56821160</v>
      </c>
      <c r="Q247" s="8"/>
    </row>
    <row r="248" spans="1:17" s="33" customFormat="1" ht="33" customHeight="1">
      <c r="A248" s="3" t="s">
        <v>28</v>
      </c>
      <c r="B248" s="50" t="s">
        <v>193</v>
      </c>
      <c r="C248" s="3" t="s">
        <v>136</v>
      </c>
      <c r="D248" s="51"/>
      <c r="E248" s="8">
        <v>172</v>
      </c>
      <c r="F248" s="3" t="s">
        <v>137</v>
      </c>
      <c r="G248" s="6">
        <v>9081600</v>
      </c>
      <c r="H248" s="6">
        <v>1204000</v>
      </c>
      <c r="I248" s="6">
        <v>0</v>
      </c>
      <c r="J248" s="6">
        <f t="shared" si="9"/>
        <v>10285600</v>
      </c>
      <c r="K248" s="6">
        <v>0</v>
      </c>
      <c r="L248" s="6">
        <v>688000</v>
      </c>
      <c r="M248" s="6">
        <v>22704000</v>
      </c>
      <c r="N248" s="6">
        <v>0</v>
      </c>
      <c r="O248" s="6">
        <f t="shared" si="10"/>
        <v>23392000</v>
      </c>
      <c r="P248" s="7">
        <f t="shared" si="11"/>
        <v>33677600</v>
      </c>
      <c r="Q248" s="8"/>
    </row>
    <row r="249" spans="1:17" s="33" customFormat="1" ht="33" customHeight="1">
      <c r="A249" s="52">
        <v>55</v>
      </c>
      <c r="B249" s="53" t="s">
        <v>194</v>
      </c>
      <c r="C249" s="52" t="s">
        <v>136</v>
      </c>
      <c r="D249" s="54"/>
      <c r="E249" s="43">
        <v>1573</v>
      </c>
      <c r="F249" s="52"/>
      <c r="G249" s="1">
        <v>83054400</v>
      </c>
      <c r="H249" s="1">
        <v>11011000</v>
      </c>
      <c r="I249" s="1">
        <v>0</v>
      </c>
      <c r="J249" s="1">
        <f t="shared" si="9"/>
        <v>94065400</v>
      </c>
      <c r="K249" s="1">
        <v>5400000</v>
      </c>
      <c r="L249" s="1">
        <v>6292000</v>
      </c>
      <c r="M249" s="1">
        <v>207636000</v>
      </c>
      <c r="N249" s="1">
        <v>3000000</v>
      </c>
      <c r="O249" s="1">
        <f t="shared" si="10"/>
        <v>222328000</v>
      </c>
      <c r="P249" s="7">
        <f t="shared" si="11"/>
        <v>316393400</v>
      </c>
      <c r="Q249" s="43"/>
    </row>
    <row r="250" spans="1:17" s="33" customFormat="1" ht="33" customHeight="1">
      <c r="A250" s="3" t="s">
        <v>28</v>
      </c>
      <c r="B250" s="50" t="s">
        <v>194</v>
      </c>
      <c r="C250" s="3" t="s">
        <v>136</v>
      </c>
      <c r="D250" s="51"/>
      <c r="E250" s="8">
        <v>764.9</v>
      </c>
      <c r="F250" s="3" t="s">
        <v>137</v>
      </c>
      <c r="G250" s="6">
        <v>40386720</v>
      </c>
      <c r="H250" s="6">
        <v>5354300</v>
      </c>
      <c r="I250" s="6">
        <v>0</v>
      </c>
      <c r="J250" s="6">
        <f t="shared" si="9"/>
        <v>45741020</v>
      </c>
      <c r="K250" s="6">
        <v>5400000</v>
      </c>
      <c r="L250" s="6">
        <v>3059600</v>
      </c>
      <c r="M250" s="6">
        <v>100966800</v>
      </c>
      <c r="N250" s="6">
        <v>3000000</v>
      </c>
      <c r="O250" s="6">
        <f t="shared" si="10"/>
        <v>112426400</v>
      </c>
      <c r="P250" s="7">
        <f t="shared" si="11"/>
        <v>158167420</v>
      </c>
      <c r="Q250" s="8"/>
    </row>
    <row r="251" spans="1:17" s="33" customFormat="1" ht="33" customHeight="1">
      <c r="A251" s="3" t="s">
        <v>28</v>
      </c>
      <c r="B251" s="50" t="s">
        <v>194</v>
      </c>
      <c r="C251" s="3" t="s">
        <v>136</v>
      </c>
      <c r="D251" s="51"/>
      <c r="E251" s="8">
        <v>808.1</v>
      </c>
      <c r="F251" s="3" t="s">
        <v>137</v>
      </c>
      <c r="G251" s="6">
        <v>42667680</v>
      </c>
      <c r="H251" s="6">
        <v>5656700</v>
      </c>
      <c r="I251" s="6">
        <v>0</v>
      </c>
      <c r="J251" s="6">
        <f t="shared" si="9"/>
        <v>48324380</v>
      </c>
      <c r="K251" s="6">
        <v>0</v>
      </c>
      <c r="L251" s="6">
        <v>3232400</v>
      </c>
      <c r="M251" s="6">
        <v>106669200</v>
      </c>
      <c r="N251" s="6">
        <v>0</v>
      </c>
      <c r="O251" s="6">
        <f t="shared" si="10"/>
        <v>109901600</v>
      </c>
      <c r="P251" s="7">
        <f t="shared" si="11"/>
        <v>158225980</v>
      </c>
      <c r="Q251" s="8"/>
    </row>
    <row r="252" spans="1:17" s="33" customFormat="1" ht="33" customHeight="1">
      <c r="A252" s="52">
        <v>56</v>
      </c>
      <c r="B252" s="53" t="s">
        <v>195</v>
      </c>
      <c r="C252" s="52" t="s">
        <v>136</v>
      </c>
      <c r="D252" s="54"/>
      <c r="E252" s="43">
        <v>1081.4000000000001</v>
      </c>
      <c r="F252" s="52"/>
      <c r="G252" s="1">
        <v>57097920</v>
      </c>
      <c r="H252" s="1">
        <v>7569800</v>
      </c>
      <c r="I252" s="1">
        <v>0</v>
      </c>
      <c r="J252" s="1">
        <f t="shared" si="9"/>
        <v>64667720</v>
      </c>
      <c r="K252" s="1">
        <v>5400000</v>
      </c>
      <c r="L252" s="1">
        <v>4325600</v>
      </c>
      <c r="M252" s="1">
        <v>142744800</v>
      </c>
      <c r="N252" s="1">
        <v>3000000</v>
      </c>
      <c r="O252" s="1">
        <f t="shared" si="10"/>
        <v>155470400</v>
      </c>
      <c r="P252" s="7">
        <f t="shared" si="11"/>
        <v>220138120</v>
      </c>
      <c r="Q252" s="43"/>
    </row>
    <row r="253" spans="1:17" s="33" customFormat="1" ht="33" customHeight="1">
      <c r="A253" s="3" t="s">
        <v>28</v>
      </c>
      <c r="B253" s="50" t="s">
        <v>195</v>
      </c>
      <c r="C253" s="3" t="s">
        <v>136</v>
      </c>
      <c r="D253" s="51"/>
      <c r="E253" s="8">
        <v>351</v>
      </c>
      <c r="F253" s="3" t="s">
        <v>137</v>
      </c>
      <c r="G253" s="6">
        <v>18532800</v>
      </c>
      <c r="H253" s="6">
        <v>2457000</v>
      </c>
      <c r="I253" s="6">
        <v>0</v>
      </c>
      <c r="J253" s="6">
        <f t="shared" si="9"/>
        <v>20989800</v>
      </c>
      <c r="K253" s="6">
        <v>5400000</v>
      </c>
      <c r="L253" s="6">
        <v>1404000</v>
      </c>
      <c r="M253" s="6">
        <v>46332000</v>
      </c>
      <c r="N253" s="6">
        <v>3000000</v>
      </c>
      <c r="O253" s="6">
        <f t="shared" si="10"/>
        <v>56136000</v>
      </c>
      <c r="P253" s="7">
        <f t="shared" si="11"/>
        <v>77125800</v>
      </c>
      <c r="Q253" s="8"/>
    </row>
    <row r="254" spans="1:17" s="33" customFormat="1" ht="33" customHeight="1">
      <c r="A254" s="3" t="s">
        <v>28</v>
      </c>
      <c r="B254" s="50" t="s">
        <v>195</v>
      </c>
      <c r="C254" s="3" t="s">
        <v>136</v>
      </c>
      <c r="D254" s="51"/>
      <c r="E254" s="8">
        <v>429</v>
      </c>
      <c r="F254" s="3" t="s">
        <v>137</v>
      </c>
      <c r="G254" s="6">
        <v>22651200</v>
      </c>
      <c r="H254" s="6">
        <v>3003000</v>
      </c>
      <c r="I254" s="6">
        <v>0</v>
      </c>
      <c r="J254" s="6">
        <f t="shared" si="9"/>
        <v>25654200</v>
      </c>
      <c r="K254" s="6">
        <v>0</v>
      </c>
      <c r="L254" s="6">
        <v>1716000</v>
      </c>
      <c r="M254" s="6">
        <v>56628000</v>
      </c>
      <c r="N254" s="6">
        <v>0</v>
      </c>
      <c r="O254" s="6">
        <f t="shared" si="10"/>
        <v>58344000</v>
      </c>
      <c r="P254" s="7">
        <f t="shared" si="11"/>
        <v>83998200</v>
      </c>
      <c r="Q254" s="8"/>
    </row>
    <row r="255" spans="1:17" s="33" customFormat="1" ht="33" customHeight="1">
      <c r="A255" s="3" t="s">
        <v>28</v>
      </c>
      <c r="B255" s="50" t="s">
        <v>195</v>
      </c>
      <c r="C255" s="3" t="s">
        <v>136</v>
      </c>
      <c r="D255" s="51"/>
      <c r="E255" s="8">
        <v>301.39999999999998</v>
      </c>
      <c r="F255" s="3" t="s">
        <v>137</v>
      </c>
      <c r="G255" s="6">
        <v>15913920</v>
      </c>
      <c r="H255" s="6">
        <v>2109800</v>
      </c>
      <c r="I255" s="6">
        <v>0</v>
      </c>
      <c r="J255" s="6">
        <f t="shared" si="9"/>
        <v>18023720</v>
      </c>
      <c r="K255" s="6">
        <v>0</v>
      </c>
      <c r="L255" s="6">
        <v>1205600</v>
      </c>
      <c r="M255" s="6">
        <v>39784800</v>
      </c>
      <c r="N255" s="6">
        <v>0</v>
      </c>
      <c r="O255" s="6">
        <f t="shared" si="10"/>
        <v>40990400</v>
      </c>
      <c r="P255" s="7">
        <f t="shared" si="11"/>
        <v>59014120</v>
      </c>
      <c r="Q255" s="8"/>
    </row>
    <row r="256" spans="1:17" s="33" customFormat="1" ht="33" customHeight="1">
      <c r="A256" s="52">
        <v>57</v>
      </c>
      <c r="B256" s="53" t="s">
        <v>196</v>
      </c>
      <c r="C256" s="52" t="s">
        <v>136</v>
      </c>
      <c r="D256" s="54"/>
      <c r="E256" s="43">
        <v>1139.2</v>
      </c>
      <c r="F256" s="52"/>
      <c r="G256" s="1">
        <v>60149760</v>
      </c>
      <c r="H256" s="1">
        <v>8355700</v>
      </c>
      <c r="I256" s="1">
        <v>0</v>
      </c>
      <c r="J256" s="1">
        <f t="shared" si="9"/>
        <v>68505460</v>
      </c>
      <c r="K256" s="1">
        <v>8100000</v>
      </c>
      <c r="L256" s="1">
        <v>4556800</v>
      </c>
      <c r="M256" s="1">
        <v>150374400</v>
      </c>
      <c r="N256" s="1">
        <v>3000000</v>
      </c>
      <c r="O256" s="1">
        <f t="shared" si="10"/>
        <v>166031200</v>
      </c>
      <c r="P256" s="7">
        <f t="shared" si="11"/>
        <v>234536660</v>
      </c>
      <c r="Q256" s="43"/>
    </row>
    <row r="257" spans="1:17" s="33" customFormat="1" ht="33" customHeight="1">
      <c r="A257" s="3" t="s">
        <v>28</v>
      </c>
      <c r="B257" s="50" t="s">
        <v>197</v>
      </c>
      <c r="C257" s="3" t="s">
        <v>136</v>
      </c>
      <c r="D257" s="51"/>
      <c r="E257" s="8">
        <v>127.1</v>
      </c>
      <c r="F257" s="3" t="s">
        <v>142</v>
      </c>
      <c r="G257" s="6">
        <v>6710880</v>
      </c>
      <c r="H257" s="6">
        <v>1271000</v>
      </c>
      <c r="I257" s="6">
        <v>0</v>
      </c>
      <c r="J257" s="6">
        <f t="shared" si="9"/>
        <v>7981880</v>
      </c>
      <c r="K257" s="6">
        <v>8100000</v>
      </c>
      <c r="L257" s="6">
        <v>508400</v>
      </c>
      <c r="M257" s="6">
        <v>16777200</v>
      </c>
      <c r="N257" s="6">
        <v>3000000</v>
      </c>
      <c r="O257" s="6">
        <f t="shared" si="10"/>
        <v>28385600</v>
      </c>
      <c r="P257" s="7">
        <f t="shared" si="11"/>
        <v>36367480</v>
      </c>
      <c r="Q257" s="8"/>
    </row>
    <row r="258" spans="1:17" s="33" customFormat="1" ht="33" customHeight="1">
      <c r="A258" s="3" t="s">
        <v>28</v>
      </c>
      <c r="B258" s="50" t="s">
        <v>197</v>
      </c>
      <c r="C258" s="3" t="s">
        <v>136</v>
      </c>
      <c r="D258" s="51"/>
      <c r="E258" s="8">
        <v>473.4</v>
      </c>
      <c r="F258" s="3" t="s">
        <v>137</v>
      </c>
      <c r="G258" s="6">
        <v>24995520</v>
      </c>
      <c r="H258" s="6">
        <v>3313800</v>
      </c>
      <c r="I258" s="6">
        <v>0</v>
      </c>
      <c r="J258" s="6">
        <f t="shared" si="9"/>
        <v>28309320</v>
      </c>
      <c r="K258" s="6">
        <v>0</v>
      </c>
      <c r="L258" s="6">
        <v>1893600</v>
      </c>
      <c r="M258" s="6">
        <v>62488800</v>
      </c>
      <c r="N258" s="6">
        <v>0</v>
      </c>
      <c r="O258" s="6">
        <f t="shared" si="10"/>
        <v>64382400</v>
      </c>
      <c r="P258" s="7">
        <f t="shared" si="11"/>
        <v>92691720</v>
      </c>
      <c r="Q258" s="8"/>
    </row>
    <row r="259" spans="1:17" s="33" customFormat="1" ht="33" customHeight="1">
      <c r="A259" s="3" t="s">
        <v>28</v>
      </c>
      <c r="B259" s="50" t="s">
        <v>197</v>
      </c>
      <c r="C259" s="3" t="s">
        <v>136</v>
      </c>
      <c r="D259" s="51"/>
      <c r="E259" s="8">
        <v>229.7</v>
      </c>
      <c r="F259" s="3" t="s">
        <v>137</v>
      </c>
      <c r="G259" s="6">
        <v>12128160</v>
      </c>
      <c r="H259" s="6">
        <v>1607900</v>
      </c>
      <c r="I259" s="6">
        <v>0</v>
      </c>
      <c r="J259" s="6">
        <f t="shared" si="9"/>
        <v>13736060</v>
      </c>
      <c r="K259" s="6">
        <v>0</v>
      </c>
      <c r="L259" s="6">
        <v>918800</v>
      </c>
      <c r="M259" s="6">
        <v>30320400</v>
      </c>
      <c r="N259" s="6">
        <v>0</v>
      </c>
      <c r="O259" s="6">
        <f t="shared" si="10"/>
        <v>31239200</v>
      </c>
      <c r="P259" s="7">
        <f t="shared" si="11"/>
        <v>44975260</v>
      </c>
      <c r="Q259" s="8"/>
    </row>
    <row r="260" spans="1:17" s="33" customFormat="1" ht="33" customHeight="1">
      <c r="A260" s="3" t="s">
        <v>28</v>
      </c>
      <c r="B260" s="50" t="s">
        <v>197</v>
      </c>
      <c r="C260" s="3" t="s">
        <v>136</v>
      </c>
      <c r="D260" s="51"/>
      <c r="E260" s="8">
        <v>309</v>
      </c>
      <c r="F260" s="3" t="s">
        <v>137</v>
      </c>
      <c r="G260" s="6">
        <v>16315200</v>
      </c>
      <c r="H260" s="6">
        <v>2163000</v>
      </c>
      <c r="I260" s="6">
        <v>0</v>
      </c>
      <c r="J260" s="6">
        <f t="shared" si="9"/>
        <v>18478200</v>
      </c>
      <c r="K260" s="6">
        <v>0</v>
      </c>
      <c r="L260" s="6">
        <v>1236000</v>
      </c>
      <c r="M260" s="6">
        <v>40788000</v>
      </c>
      <c r="N260" s="6">
        <v>0</v>
      </c>
      <c r="O260" s="6">
        <f t="shared" si="10"/>
        <v>42024000</v>
      </c>
      <c r="P260" s="7">
        <f t="shared" si="11"/>
        <v>60502200</v>
      </c>
      <c r="Q260" s="8"/>
    </row>
    <row r="261" spans="1:17" s="33" customFormat="1" ht="33" customHeight="1">
      <c r="A261" s="52">
        <v>58</v>
      </c>
      <c r="B261" s="53" t="s">
        <v>198</v>
      </c>
      <c r="C261" s="52" t="s">
        <v>136</v>
      </c>
      <c r="D261" s="54"/>
      <c r="E261" s="43">
        <v>1388.4</v>
      </c>
      <c r="F261" s="52"/>
      <c r="G261" s="1">
        <v>73307520</v>
      </c>
      <c r="H261" s="1">
        <v>10533300</v>
      </c>
      <c r="I261" s="1">
        <v>0</v>
      </c>
      <c r="J261" s="1">
        <f t="shared" si="9"/>
        <v>83840820</v>
      </c>
      <c r="K261" s="1">
        <v>8100000</v>
      </c>
      <c r="L261" s="1">
        <v>5553600</v>
      </c>
      <c r="M261" s="1">
        <v>183268800</v>
      </c>
      <c r="N261" s="1">
        <v>3000000</v>
      </c>
      <c r="O261" s="1">
        <f t="shared" si="10"/>
        <v>199922400</v>
      </c>
      <c r="P261" s="7">
        <f t="shared" si="11"/>
        <v>283763220</v>
      </c>
      <c r="Q261" s="43"/>
    </row>
    <row r="262" spans="1:17" s="33" customFormat="1" ht="33" customHeight="1">
      <c r="A262" s="3" t="s">
        <v>28</v>
      </c>
      <c r="B262" s="50" t="s">
        <v>198</v>
      </c>
      <c r="C262" s="3" t="s">
        <v>136</v>
      </c>
      <c r="D262" s="51"/>
      <c r="E262" s="8">
        <v>387.9</v>
      </c>
      <c r="F262" s="3" t="s">
        <v>137</v>
      </c>
      <c r="G262" s="6">
        <v>20481120</v>
      </c>
      <c r="H262" s="6">
        <v>2715300</v>
      </c>
      <c r="I262" s="6">
        <v>0</v>
      </c>
      <c r="J262" s="6">
        <f t="shared" si="9"/>
        <v>23196420</v>
      </c>
      <c r="K262" s="6">
        <v>8100000</v>
      </c>
      <c r="L262" s="6">
        <v>1551600</v>
      </c>
      <c r="M262" s="6">
        <v>51202800</v>
      </c>
      <c r="N262" s="6">
        <v>3000000</v>
      </c>
      <c r="O262" s="6">
        <f t="shared" si="10"/>
        <v>63854400</v>
      </c>
      <c r="P262" s="7">
        <f t="shared" si="11"/>
        <v>87050820</v>
      </c>
      <c r="Q262" s="8"/>
    </row>
    <row r="263" spans="1:17" s="33" customFormat="1" ht="33" customHeight="1">
      <c r="A263" s="3" t="s">
        <v>28</v>
      </c>
      <c r="B263" s="50" t="s">
        <v>198</v>
      </c>
      <c r="C263" s="3" t="s">
        <v>136</v>
      </c>
      <c r="D263" s="51"/>
      <c r="E263" s="8">
        <v>271.5</v>
      </c>
      <c r="F263" s="3" t="s">
        <v>142</v>
      </c>
      <c r="G263" s="6">
        <v>14335200</v>
      </c>
      <c r="H263" s="6">
        <v>2715000</v>
      </c>
      <c r="I263" s="6">
        <v>0</v>
      </c>
      <c r="J263" s="6">
        <f t="shared" si="9"/>
        <v>17050200</v>
      </c>
      <c r="K263" s="6">
        <v>0</v>
      </c>
      <c r="L263" s="6">
        <v>1086000</v>
      </c>
      <c r="M263" s="6">
        <v>35838000</v>
      </c>
      <c r="N263" s="6">
        <v>0</v>
      </c>
      <c r="O263" s="6">
        <f t="shared" si="10"/>
        <v>36924000</v>
      </c>
      <c r="P263" s="7">
        <f t="shared" si="11"/>
        <v>53974200</v>
      </c>
      <c r="Q263" s="8"/>
    </row>
    <row r="264" spans="1:17" s="33" customFormat="1" ht="33" customHeight="1">
      <c r="A264" s="3" t="s">
        <v>28</v>
      </c>
      <c r="B264" s="50" t="s">
        <v>198</v>
      </c>
      <c r="C264" s="3" t="s">
        <v>136</v>
      </c>
      <c r="D264" s="51"/>
      <c r="E264" s="8">
        <v>623.79999999999995</v>
      </c>
      <c r="F264" s="3" t="s">
        <v>137</v>
      </c>
      <c r="G264" s="6">
        <v>32936640</v>
      </c>
      <c r="H264" s="6">
        <v>4366600</v>
      </c>
      <c r="I264" s="6">
        <v>0</v>
      </c>
      <c r="J264" s="6">
        <f t="shared" si="9"/>
        <v>37303240</v>
      </c>
      <c r="K264" s="6">
        <v>0</v>
      </c>
      <c r="L264" s="6">
        <v>2495200</v>
      </c>
      <c r="M264" s="6">
        <v>82341600</v>
      </c>
      <c r="N264" s="6">
        <v>0</v>
      </c>
      <c r="O264" s="6">
        <f t="shared" si="10"/>
        <v>84836800</v>
      </c>
      <c r="P264" s="7">
        <f t="shared" si="11"/>
        <v>122140040</v>
      </c>
      <c r="Q264" s="8"/>
    </row>
    <row r="265" spans="1:17" s="33" customFormat="1" ht="33" customHeight="1">
      <c r="A265" s="3" t="s">
        <v>28</v>
      </c>
      <c r="B265" s="50" t="s">
        <v>198</v>
      </c>
      <c r="C265" s="3" t="s">
        <v>136</v>
      </c>
      <c r="D265" s="51"/>
      <c r="E265" s="8">
        <v>105.2</v>
      </c>
      <c r="F265" s="3" t="s">
        <v>137</v>
      </c>
      <c r="G265" s="6">
        <v>5554560</v>
      </c>
      <c r="H265" s="6">
        <v>736400</v>
      </c>
      <c r="I265" s="6">
        <v>0</v>
      </c>
      <c r="J265" s="6">
        <f t="shared" si="9"/>
        <v>6290960</v>
      </c>
      <c r="K265" s="6">
        <v>0</v>
      </c>
      <c r="L265" s="6">
        <v>420800</v>
      </c>
      <c r="M265" s="6">
        <v>13886400</v>
      </c>
      <c r="N265" s="6">
        <v>0</v>
      </c>
      <c r="O265" s="6">
        <f t="shared" si="10"/>
        <v>14307200</v>
      </c>
      <c r="P265" s="7">
        <f t="shared" si="11"/>
        <v>20598160</v>
      </c>
      <c r="Q265" s="8"/>
    </row>
    <row r="266" spans="1:17" s="33" customFormat="1" ht="33" customHeight="1">
      <c r="A266" s="52">
        <v>59</v>
      </c>
      <c r="B266" s="53" t="s">
        <v>199</v>
      </c>
      <c r="C266" s="52" t="s">
        <v>136</v>
      </c>
      <c r="D266" s="54"/>
      <c r="E266" s="43">
        <v>499.3</v>
      </c>
      <c r="F266" s="52"/>
      <c r="G266" s="1">
        <v>26363040</v>
      </c>
      <c r="H266" s="1">
        <v>3495100</v>
      </c>
      <c r="I266" s="1">
        <v>0</v>
      </c>
      <c r="J266" s="1">
        <f t="shared" si="9"/>
        <v>29858140</v>
      </c>
      <c r="K266" s="1">
        <v>1350000</v>
      </c>
      <c r="L266" s="1">
        <v>1997200</v>
      </c>
      <c r="M266" s="1">
        <v>65907600</v>
      </c>
      <c r="N266" s="1">
        <v>0</v>
      </c>
      <c r="O266" s="1">
        <f t="shared" si="10"/>
        <v>69254800</v>
      </c>
      <c r="P266" s="7">
        <f t="shared" si="11"/>
        <v>99112940</v>
      </c>
      <c r="Q266" s="43"/>
    </row>
    <row r="267" spans="1:17" s="33" customFormat="1" ht="33" customHeight="1">
      <c r="A267" s="3" t="s">
        <v>28</v>
      </c>
      <c r="B267" s="50" t="s">
        <v>199</v>
      </c>
      <c r="C267" s="3" t="s">
        <v>136</v>
      </c>
      <c r="D267" s="51"/>
      <c r="E267" s="8">
        <v>169.9</v>
      </c>
      <c r="F267" s="3" t="s">
        <v>139</v>
      </c>
      <c r="G267" s="6">
        <v>8970720</v>
      </c>
      <c r="H267" s="6">
        <v>1189300</v>
      </c>
      <c r="I267" s="6">
        <v>0</v>
      </c>
      <c r="J267" s="6">
        <f t="shared" si="9"/>
        <v>10160020</v>
      </c>
      <c r="K267" s="6">
        <v>1350000</v>
      </c>
      <c r="L267" s="6">
        <v>679600</v>
      </c>
      <c r="M267" s="6">
        <v>22426800</v>
      </c>
      <c r="N267" s="6">
        <v>0</v>
      </c>
      <c r="O267" s="6">
        <f t="shared" si="10"/>
        <v>24456400</v>
      </c>
      <c r="P267" s="7">
        <f t="shared" si="11"/>
        <v>34616420</v>
      </c>
      <c r="Q267" s="8"/>
    </row>
    <row r="268" spans="1:17" s="33" customFormat="1" ht="33" customHeight="1">
      <c r="A268" s="3" t="s">
        <v>28</v>
      </c>
      <c r="B268" s="50" t="s">
        <v>199</v>
      </c>
      <c r="C268" s="3" t="s">
        <v>136</v>
      </c>
      <c r="D268" s="51"/>
      <c r="E268" s="8">
        <v>329.4</v>
      </c>
      <c r="F268" s="3" t="s">
        <v>137</v>
      </c>
      <c r="G268" s="6">
        <v>17392320</v>
      </c>
      <c r="H268" s="6">
        <v>2305800</v>
      </c>
      <c r="I268" s="6">
        <v>0</v>
      </c>
      <c r="J268" s="6">
        <f t="shared" ref="J268:J331" si="12">G268+H268</f>
        <v>19698120</v>
      </c>
      <c r="K268" s="6">
        <v>0</v>
      </c>
      <c r="L268" s="6">
        <v>1317600</v>
      </c>
      <c r="M268" s="6">
        <v>43480800</v>
      </c>
      <c r="N268" s="6">
        <v>0</v>
      </c>
      <c r="O268" s="6">
        <f t="shared" ref="O268:O331" si="13">K268+L268+M268+N268</f>
        <v>44798400</v>
      </c>
      <c r="P268" s="7">
        <f t="shared" ref="P268:P331" si="14">O268+J268</f>
        <v>64496520</v>
      </c>
      <c r="Q268" s="8"/>
    </row>
    <row r="269" spans="1:17" s="33" customFormat="1" ht="33" customHeight="1">
      <c r="A269" s="52">
        <v>60</v>
      </c>
      <c r="B269" s="53" t="s">
        <v>200</v>
      </c>
      <c r="C269" s="52" t="s">
        <v>136</v>
      </c>
      <c r="D269" s="54"/>
      <c r="E269" s="43">
        <v>1453</v>
      </c>
      <c r="F269" s="52"/>
      <c r="G269" s="1">
        <v>76718400</v>
      </c>
      <c r="H269" s="1">
        <v>10390000</v>
      </c>
      <c r="I269" s="1">
        <v>0</v>
      </c>
      <c r="J269" s="1">
        <f t="shared" si="12"/>
        <v>87108400</v>
      </c>
      <c r="K269" s="1">
        <v>16200000</v>
      </c>
      <c r="L269" s="1">
        <v>5812000</v>
      </c>
      <c r="M269" s="1">
        <v>191796000</v>
      </c>
      <c r="N269" s="1">
        <v>3000000</v>
      </c>
      <c r="O269" s="1">
        <f t="shared" si="13"/>
        <v>216808000</v>
      </c>
      <c r="P269" s="7">
        <f t="shared" si="14"/>
        <v>303916400</v>
      </c>
      <c r="Q269" s="43"/>
    </row>
    <row r="270" spans="1:17" s="33" customFormat="1" ht="33" customHeight="1">
      <c r="A270" s="3" t="s">
        <v>28</v>
      </c>
      <c r="B270" s="50" t="s">
        <v>200</v>
      </c>
      <c r="C270" s="3" t="s">
        <v>136</v>
      </c>
      <c r="D270" s="51"/>
      <c r="E270" s="8">
        <v>73</v>
      </c>
      <c r="F270" s="3" t="s">
        <v>142</v>
      </c>
      <c r="G270" s="6">
        <v>3854400</v>
      </c>
      <c r="H270" s="6">
        <v>730000</v>
      </c>
      <c r="I270" s="6">
        <v>0</v>
      </c>
      <c r="J270" s="6">
        <f t="shared" si="12"/>
        <v>4584400</v>
      </c>
      <c r="K270" s="6">
        <v>16200000</v>
      </c>
      <c r="L270" s="6">
        <v>292000</v>
      </c>
      <c r="M270" s="6">
        <v>9636000</v>
      </c>
      <c r="N270" s="6">
        <v>3000000</v>
      </c>
      <c r="O270" s="6">
        <f t="shared" si="13"/>
        <v>29128000</v>
      </c>
      <c r="P270" s="7">
        <f t="shared" si="14"/>
        <v>33712400</v>
      </c>
      <c r="Q270" s="8"/>
    </row>
    <row r="271" spans="1:17" s="33" customFormat="1" ht="33" customHeight="1">
      <c r="A271" s="3" t="s">
        <v>28</v>
      </c>
      <c r="B271" s="50" t="s">
        <v>200</v>
      </c>
      <c r="C271" s="3" t="s">
        <v>136</v>
      </c>
      <c r="D271" s="51"/>
      <c r="E271" s="8">
        <v>364.9</v>
      </c>
      <c r="F271" s="3" t="s">
        <v>137</v>
      </c>
      <c r="G271" s="6">
        <v>19266720</v>
      </c>
      <c r="H271" s="6">
        <v>2554300</v>
      </c>
      <c r="I271" s="6">
        <v>0</v>
      </c>
      <c r="J271" s="6">
        <f t="shared" si="12"/>
        <v>21821020</v>
      </c>
      <c r="K271" s="6">
        <v>0</v>
      </c>
      <c r="L271" s="6">
        <v>1459600</v>
      </c>
      <c r="M271" s="6">
        <v>48166800</v>
      </c>
      <c r="N271" s="6">
        <v>0</v>
      </c>
      <c r="O271" s="6">
        <f t="shared" si="13"/>
        <v>49626400</v>
      </c>
      <c r="P271" s="7">
        <f t="shared" si="14"/>
        <v>71447420</v>
      </c>
      <c r="Q271" s="8"/>
    </row>
    <row r="272" spans="1:17" s="33" customFormat="1" ht="33" customHeight="1">
      <c r="A272" s="3" t="s">
        <v>28</v>
      </c>
      <c r="B272" s="50" t="s">
        <v>200</v>
      </c>
      <c r="C272" s="3" t="s">
        <v>136</v>
      </c>
      <c r="D272" s="51"/>
      <c r="E272" s="8">
        <v>275.2</v>
      </c>
      <c r="F272" s="3" t="s">
        <v>137</v>
      </c>
      <c r="G272" s="6">
        <v>14530560</v>
      </c>
      <c r="H272" s="6">
        <v>1926400</v>
      </c>
      <c r="I272" s="6">
        <v>0</v>
      </c>
      <c r="J272" s="6">
        <f t="shared" si="12"/>
        <v>16456960</v>
      </c>
      <c r="K272" s="6">
        <v>0</v>
      </c>
      <c r="L272" s="6">
        <v>1100800</v>
      </c>
      <c r="M272" s="6">
        <v>36326400</v>
      </c>
      <c r="N272" s="6">
        <v>0</v>
      </c>
      <c r="O272" s="6">
        <f t="shared" si="13"/>
        <v>37427200</v>
      </c>
      <c r="P272" s="7">
        <f t="shared" si="14"/>
        <v>53884160</v>
      </c>
      <c r="Q272" s="8"/>
    </row>
    <row r="273" spans="1:17" s="33" customFormat="1" ht="33" customHeight="1">
      <c r="A273" s="3" t="s">
        <v>28</v>
      </c>
      <c r="B273" s="50" t="s">
        <v>200</v>
      </c>
      <c r="C273" s="3" t="s">
        <v>136</v>
      </c>
      <c r="D273" s="51"/>
      <c r="E273" s="8">
        <v>739.9</v>
      </c>
      <c r="F273" s="3" t="s">
        <v>137</v>
      </c>
      <c r="G273" s="6">
        <v>39066720</v>
      </c>
      <c r="H273" s="6">
        <v>5179300</v>
      </c>
      <c r="I273" s="6">
        <v>0</v>
      </c>
      <c r="J273" s="6">
        <f t="shared" si="12"/>
        <v>44246020</v>
      </c>
      <c r="K273" s="6">
        <v>0</v>
      </c>
      <c r="L273" s="6">
        <v>2959600</v>
      </c>
      <c r="M273" s="6">
        <v>97666800</v>
      </c>
      <c r="N273" s="6">
        <v>0</v>
      </c>
      <c r="O273" s="6">
        <f t="shared" si="13"/>
        <v>100626400</v>
      </c>
      <c r="P273" s="7">
        <f t="shared" si="14"/>
        <v>144872420</v>
      </c>
      <c r="Q273" s="8"/>
    </row>
    <row r="274" spans="1:17" s="33" customFormat="1" ht="33" customHeight="1">
      <c r="A274" s="52">
        <v>61</v>
      </c>
      <c r="B274" s="53" t="s">
        <v>201</v>
      </c>
      <c r="C274" s="52" t="s">
        <v>136</v>
      </c>
      <c r="D274" s="54"/>
      <c r="E274" s="43">
        <v>708.1</v>
      </c>
      <c r="F274" s="52"/>
      <c r="G274" s="1">
        <v>37387680</v>
      </c>
      <c r="H274" s="1">
        <v>5347000</v>
      </c>
      <c r="I274" s="1">
        <v>0</v>
      </c>
      <c r="J274" s="1">
        <f t="shared" si="12"/>
        <v>42734680</v>
      </c>
      <c r="K274" s="1">
        <v>16200000</v>
      </c>
      <c r="L274" s="1">
        <v>2832400</v>
      </c>
      <c r="M274" s="1">
        <v>93469200</v>
      </c>
      <c r="N274" s="1">
        <v>3000000</v>
      </c>
      <c r="O274" s="1">
        <f t="shared" si="13"/>
        <v>115501600</v>
      </c>
      <c r="P274" s="7">
        <f t="shared" si="14"/>
        <v>158236280</v>
      </c>
      <c r="Q274" s="43"/>
    </row>
    <row r="275" spans="1:17" s="33" customFormat="1" ht="33" customHeight="1">
      <c r="A275" s="3" t="s">
        <v>28</v>
      </c>
      <c r="B275" s="50" t="s">
        <v>201</v>
      </c>
      <c r="C275" s="3" t="s">
        <v>136</v>
      </c>
      <c r="D275" s="51"/>
      <c r="E275" s="8">
        <v>141.9</v>
      </c>
      <c r="F275" s="3" t="s">
        <v>137</v>
      </c>
      <c r="G275" s="6">
        <v>7492320</v>
      </c>
      <c r="H275" s="6">
        <v>993300</v>
      </c>
      <c r="I275" s="6">
        <v>0</v>
      </c>
      <c r="J275" s="6">
        <f t="shared" si="12"/>
        <v>8485620</v>
      </c>
      <c r="K275" s="6">
        <v>16200000</v>
      </c>
      <c r="L275" s="6">
        <v>567600</v>
      </c>
      <c r="M275" s="6">
        <v>18730800</v>
      </c>
      <c r="N275" s="6">
        <v>3000000</v>
      </c>
      <c r="O275" s="6">
        <f t="shared" si="13"/>
        <v>38498400</v>
      </c>
      <c r="P275" s="7">
        <f t="shared" si="14"/>
        <v>46984020</v>
      </c>
      <c r="Q275" s="8"/>
    </row>
    <row r="276" spans="1:17" s="33" customFormat="1" ht="33" customHeight="1">
      <c r="A276" s="3" t="s">
        <v>28</v>
      </c>
      <c r="B276" s="50" t="s">
        <v>201</v>
      </c>
      <c r="C276" s="3" t="s">
        <v>136</v>
      </c>
      <c r="D276" s="51"/>
      <c r="E276" s="8">
        <v>236</v>
      </c>
      <c r="F276" s="3" t="s">
        <v>137</v>
      </c>
      <c r="G276" s="6">
        <v>12460800</v>
      </c>
      <c r="H276" s="6">
        <v>1652000</v>
      </c>
      <c r="I276" s="6">
        <v>0</v>
      </c>
      <c r="J276" s="6">
        <f t="shared" si="12"/>
        <v>14112800</v>
      </c>
      <c r="K276" s="6">
        <v>0</v>
      </c>
      <c r="L276" s="6">
        <v>944000</v>
      </c>
      <c r="M276" s="6">
        <v>31152000</v>
      </c>
      <c r="N276" s="6">
        <v>0</v>
      </c>
      <c r="O276" s="6">
        <f t="shared" si="13"/>
        <v>32096000</v>
      </c>
      <c r="P276" s="7">
        <f t="shared" si="14"/>
        <v>46208800</v>
      </c>
      <c r="Q276" s="8"/>
    </row>
    <row r="277" spans="1:17" s="33" customFormat="1" ht="33" customHeight="1">
      <c r="A277" s="3" t="s">
        <v>28</v>
      </c>
      <c r="B277" s="50" t="s">
        <v>201</v>
      </c>
      <c r="C277" s="3" t="s">
        <v>136</v>
      </c>
      <c r="D277" s="51"/>
      <c r="E277" s="8">
        <v>130.1</v>
      </c>
      <c r="F277" s="3" t="s">
        <v>142</v>
      </c>
      <c r="G277" s="6">
        <v>6869280</v>
      </c>
      <c r="H277" s="6">
        <v>1301000</v>
      </c>
      <c r="I277" s="6">
        <v>0</v>
      </c>
      <c r="J277" s="6">
        <f t="shared" si="12"/>
        <v>8170280</v>
      </c>
      <c r="K277" s="6">
        <v>0</v>
      </c>
      <c r="L277" s="6">
        <v>520400</v>
      </c>
      <c r="M277" s="6">
        <v>17173200</v>
      </c>
      <c r="N277" s="6">
        <v>0</v>
      </c>
      <c r="O277" s="6">
        <f t="shared" si="13"/>
        <v>17693600</v>
      </c>
      <c r="P277" s="7">
        <f t="shared" si="14"/>
        <v>25863880</v>
      </c>
      <c r="Q277" s="8"/>
    </row>
    <row r="278" spans="1:17" s="33" customFormat="1" ht="33" customHeight="1">
      <c r="A278" s="3" t="s">
        <v>28</v>
      </c>
      <c r="B278" s="50" t="s">
        <v>201</v>
      </c>
      <c r="C278" s="3" t="s">
        <v>136</v>
      </c>
      <c r="D278" s="51"/>
      <c r="E278" s="8">
        <v>200.1</v>
      </c>
      <c r="F278" s="3" t="s">
        <v>137</v>
      </c>
      <c r="G278" s="6">
        <v>10565280</v>
      </c>
      <c r="H278" s="6">
        <v>1400700</v>
      </c>
      <c r="I278" s="6">
        <v>0</v>
      </c>
      <c r="J278" s="6">
        <f t="shared" si="12"/>
        <v>11965980</v>
      </c>
      <c r="K278" s="6">
        <v>0</v>
      </c>
      <c r="L278" s="6">
        <v>800400</v>
      </c>
      <c r="M278" s="6">
        <v>26413200</v>
      </c>
      <c r="N278" s="6">
        <v>0</v>
      </c>
      <c r="O278" s="6">
        <f t="shared" si="13"/>
        <v>27213600</v>
      </c>
      <c r="P278" s="7">
        <f t="shared" si="14"/>
        <v>39179580</v>
      </c>
      <c r="Q278" s="8"/>
    </row>
    <row r="279" spans="1:17" s="33" customFormat="1" ht="33" customHeight="1">
      <c r="A279" s="52">
        <v>62</v>
      </c>
      <c r="B279" s="53" t="s">
        <v>202</v>
      </c>
      <c r="C279" s="52" t="s">
        <v>136</v>
      </c>
      <c r="D279" s="54"/>
      <c r="E279" s="43">
        <v>1029.8</v>
      </c>
      <c r="F279" s="52"/>
      <c r="G279" s="1">
        <v>54373440</v>
      </c>
      <c r="H279" s="1">
        <v>7665800</v>
      </c>
      <c r="I279" s="1">
        <v>0</v>
      </c>
      <c r="J279" s="1">
        <f t="shared" si="12"/>
        <v>62039240</v>
      </c>
      <c r="K279" s="1">
        <v>5400000</v>
      </c>
      <c r="L279" s="1">
        <v>4119200</v>
      </c>
      <c r="M279" s="1">
        <v>135933600</v>
      </c>
      <c r="N279" s="1">
        <v>0</v>
      </c>
      <c r="O279" s="1">
        <f t="shared" si="13"/>
        <v>145452800</v>
      </c>
      <c r="P279" s="7">
        <f t="shared" si="14"/>
        <v>207492040</v>
      </c>
      <c r="Q279" s="43"/>
    </row>
    <row r="280" spans="1:17" s="33" customFormat="1" ht="33" customHeight="1">
      <c r="A280" s="3" t="s">
        <v>28</v>
      </c>
      <c r="B280" s="50" t="s">
        <v>202</v>
      </c>
      <c r="C280" s="3" t="s">
        <v>136</v>
      </c>
      <c r="D280" s="51"/>
      <c r="E280" s="8">
        <v>673.4</v>
      </c>
      <c r="F280" s="3" t="s">
        <v>137</v>
      </c>
      <c r="G280" s="6">
        <v>35555520</v>
      </c>
      <c r="H280" s="6">
        <v>4713800</v>
      </c>
      <c r="I280" s="6">
        <v>0</v>
      </c>
      <c r="J280" s="6">
        <f t="shared" si="12"/>
        <v>40269320</v>
      </c>
      <c r="K280" s="6">
        <v>5400000</v>
      </c>
      <c r="L280" s="6">
        <v>2693600</v>
      </c>
      <c r="M280" s="6">
        <v>88888800</v>
      </c>
      <c r="N280" s="6">
        <v>0</v>
      </c>
      <c r="O280" s="6">
        <f t="shared" si="13"/>
        <v>96982400</v>
      </c>
      <c r="P280" s="7">
        <f t="shared" si="14"/>
        <v>137251720</v>
      </c>
      <c r="Q280" s="8"/>
    </row>
    <row r="281" spans="1:17" s="33" customFormat="1" ht="33" customHeight="1">
      <c r="A281" s="3" t="s">
        <v>28</v>
      </c>
      <c r="B281" s="50" t="s">
        <v>202</v>
      </c>
      <c r="C281" s="3" t="s">
        <v>136</v>
      </c>
      <c r="D281" s="51"/>
      <c r="E281" s="8">
        <v>152.4</v>
      </c>
      <c r="F281" s="3" t="s">
        <v>142</v>
      </c>
      <c r="G281" s="6">
        <v>8046720</v>
      </c>
      <c r="H281" s="6">
        <v>1524000</v>
      </c>
      <c r="I281" s="6">
        <v>0</v>
      </c>
      <c r="J281" s="6">
        <f t="shared" si="12"/>
        <v>9570720</v>
      </c>
      <c r="K281" s="6">
        <v>0</v>
      </c>
      <c r="L281" s="6">
        <v>609600</v>
      </c>
      <c r="M281" s="6">
        <v>20116800</v>
      </c>
      <c r="N281" s="6">
        <v>0</v>
      </c>
      <c r="O281" s="6">
        <f t="shared" si="13"/>
        <v>20726400</v>
      </c>
      <c r="P281" s="7">
        <f t="shared" si="14"/>
        <v>30297120</v>
      </c>
      <c r="Q281" s="8"/>
    </row>
    <row r="282" spans="1:17" s="33" customFormat="1" ht="33" customHeight="1">
      <c r="A282" s="3" t="s">
        <v>28</v>
      </c>
      <c r="B282" s="50" t="s">
        <v>202</v>
      </c>
      <c r="C282" s="3" t="s">
        <v>136</v>
      </c>
      <c r="D282" s="51"/>
      <c r="E282" s="8">
        <v>204</v>
      </c>
      <c r="F282" s="3" t="s">
        <v>137</v>
      </c>
      <c r="G282" s="6">
        <v>10771200</v>
      </c>
      <c r="H282" s="6">
        <v>1428000</v>
      </c>
      <c r="I282" s="6">
        <v>0</v>
      </c>
      <c r="J282" s="6">
        <f t="shared" si="12"/>
        <v>12199200</v>
      </c>
      <c r="K282" s="6">
        <v>0</v>
      </c>
      <c r="L282" s="6">
        <v>816000</v>
      </c>
      <c r="M282" s="6">
        <v>26928000</v>
      </c>
      <c r="N282" s="6">
        <v>0</v>
      </c>
      <c r="O282" s="6">
        <f t="shared" si="13"/>
        <v>27744000</v>
      </c>
      <c r="P282" s="7">
        <f t="shared" si="14"/>
        <v>39943200</v>
      </c>
      <c r="Q282" s="8"/>
    </row>
    <row r="283" spans="1:17" s="33" customFormat="1" ht="33" customHeight="1">
      <c r="A283" s="52">
        <v>63</v>
      </c>
      <c r="B283" s="53" t="s">
        <v>203</v>
      </c>
      <c r="C283" s="52" t="s">
        <v>136</v>
      </c>
      <c r="D283" s="54"/>
      <c r="E283" s="43">
        <v>997.5</v>
      </c>
      <c r="F283" s="52"/>
      <c r="G283" s="1">
        <v>52668000</v>
      </c>
      <c r="H283" s="1">
        <v>7535700</v>
      </c>
      <c r="I283" s="1">
        <v>0</v>
      </c>
      <c r="J283" s="1">
        <f t="shared" si="12"/>
        <v>60203700</v>
      </c>
      <c r="K283" s="1">
        <v>8100000</v>
      </c>
      <c r="L283" s="1">
        <v>3990000</v>
      </c>
      <c r="M283" s="1">
        <v>131670000</v>
      </c>
      <c r="N283" s="1">
        <v>0</v>
      </c>
      <c r="O283" s="1">
        <f t="shared" si="13"/>
        <v>143760000</v>
      </c>
      <c r="P283" s="7">
        <f t="shared" si="14"/>
        <v>203963700</v>
      </c>
      <c r="Q283" s="43"/>
    </row>
    <row r="284" spans="1:17" s="33" customFormat="1" ht="33" customHeight="1">
      <c r="A284" s="3" t="s">
        <v>28</v>
      </c>
      <c r="B284" s="50" t="s">
        <v>203</v>
      </c>
      <c r="C284" s="3" t="s">
        <v>136</v>
      </c>
      <c r="D284" s="51"/>
      <c r="E284" s="8">
        <v>184.4</v>
      </c>
      <c r="F284" s="3" t="s">
        <v>142</v>
      </c>
      <c r="G284" s="6">
        <v>9736320</v>
      </c>
      <c r="H284" s="6">
        <v>1844000</v>
      </c>
      <c r="I284" s="6">
        <v>0</v>
      </c>
      <c r="J284" s="6">
        <f t="shared" si="12"/>
        <v>11580320</v>
      </c>
      <c r="K284" s="6">
        <v>8100000</v>
      </c>
      <c r="L284" s="6">
        <v>737600</v>
      </c>
      <c r="M284" s="6">
        <v>24340800</v>
      </c>
      <c r="N284" s="6">
        <v>0</v>
      </c>
      <c r="O284" s="6">
        <f t="shared" si="13"/>
        <v>33178400</v>
      </c>
      <c r="P284" s="7">
        <f t="shared" si="14"/>
        <v>44758720</v>
      </c>
      <c r="Q284" s="8"/>
    </row>
    <row r="285" spans="1:17" s="33" customFormat="1" ht="33" customHeight="1">
      <c r="A285" s="3" t="s">
        <v>28</v>
      </c>
      <c r="B285" s="50" t="s">
        <v>203</v>
      </c>
      <c r="C285" s="3" t="s">
        <v>136</v>
      </c>
      <c r="D285" s="51"/>
      <c r="E285" s="8">
        <v>264.2</v>
      </c>
      <c r="F285" s="3" t="s">
        <v>137</v>
      </c>
      <c r="G285" s="6">
        <v>13949760</v>
      </c>
      <c r="H285" s="6">
        <v>1849400</v>
      </c>
      <c r="I285" s="6">
        <v>0</v>
      </c>
      <c r="J285" s="6">
        <f t="shared" si="12"/>
        <v>15799160</v>
      </c>
      <c r="K285" s="6">
        <v>0</v>
      </c>
      <c r="L285" s="6">
        <v>1056800</v>
      </c>
      <c r="M285" s="6">
        <v>34874400</v>
      </c>
      <c r="N285" s="6">
        <v>0</v>
      </c>
      <c r="O285" s="6">
        <f t="shared" si="13"/>
        <v>35931200</v>
      </c>
      <c r="P285" s="7">
        <f t="shared" si="14"/>
        <v>51730360</v>
      </c>
      <c r="Q285" s="8"/>
    </row>
    <row r="286" spans="1:17" s="33" customFormat="1" ht="33" customHeight="1">
      <c r="A286" s="3" t="s">
        <v>28</v>
      </c>
      <c r="B286" s="50" t="s">
        <v>203</v>
      </c>
      <c r="C286" s="3" t="s">
        <v>136</v>
      </c>
      <c r="D286" s="51"/>
      <c r="E286" s="8">
        <v>226.5</v>
      </c>
      <c r="F286" s="3" t="s">
        <v>137</v>
      </c>
      <c r="G286" s="6">
        <v>11959200</v>
      </c>
      <c r="H286" s="6">
        <v>1585500</v>
      </c>
      <c r="I286" s="6">
        <v>0</v>
      </c>
      <c r="J286" s="6">
        <f t="shared" si="12"/>
        <v>13544700</v>
      </c>
      <c r="K286" s="6">
        <v>0</v>
      </c>
      <c r="L286" s="6">
        <v>906000</v>
      </c>
      <c r="M286" s="6">
        <v>29898000</v>
      </c>
      <c r="N286" s="6">
        <v>0</v>
      </c>
      <c r="O286" s="6">
        <f t="shared" si="13"/>
        <v>30804000</v>
      </c>
      <c r="P286" s="7">
        <f t="shared" si="14"/>
        <v>44348700</v>
      </c>
      <c r="Q286" s="8"/>
    </row>
    <row r="287" spans="1:17" s="33" customFormat="1" ht="33" customHeight="1">
      <c r="A287" s="3" t="s">
        <v>28</v>
      </c>
      <c r="B287" s="50" t="s">
        <v>203</v>
      </c>
      <c r="C287" s="3" t="s">
        <v>136</v>
      </c>
      <c r="D287" s="51"/>
      <c r="E287" s="8">
        <v>322.39999999999998</v>
      </c>
      <c r="F287" s="3" t="s">
        <v>137</v>
      </c>
      <c r="G287" s="6">
        <v>17022720</v>
      </c>
      <c r="H287" s="6">
        <v>2256800</v>
      </c>
      <c r="I287" s="6">
        <v>0</v>
      </c>
      <c r="J287" s="6">
        <f t="shared" si="12"/>
        <v>19279520</v>
      </c>
      <c r="K287" s="6">
        <v>0</v>
      </c>
      <c r="L287" s="6">
        <v>1289600</v>
      </c>
      <c r="M287" s="6">
        <v>42556800</v>
      </c>
      <c r="N287" s="6">
        <v>0</v>
      </c>
      <c r="O287" s="6">
        <f t="shared" si="13"/>
        <v>43846400</v>
      </c>
      <c r="P287" s="7">
        <f t="shared" si="14"/>
        <v>63125920</v>
      </c>
      <c r="Q287" s="8"/>
    </row>
    <row r="288" spans="1:17" s="33" customFormat="1" ht="33" customHeight="1">
      <c r="A288" s="52">
        <v>64</v>
      </c>
      <c r="B288" s="53" t="s">
        <v>204</v>
      </c>
      <c r="C288" s="52" t="s">
        <v>136</v>
      </c>
      <c r="D288" s="54"/>
      <c r="E288" s="43">
        <v>873.7</v>
      </c>
      <c r="F288" s="52"/>
      <c r="G288" s="1">
        <v>46131360</v>
      </c>
      <c r="H288" s="1">
        <v>6115900</v>
      </c>
      <c r="I288" s="1">
        <v>0</v>
      </c>
      <c r="J288" s="1">
        <f t="shared" si="12"/>
        <v>52247260</v>
      </c>
      <c r="K288" s="1">
        <v>5400000</v>
      </c>
      <c r="L288" s="1">
        <v>3494800</v>
      </c>
      <c r="M288" s="1">
        <v>115328400</v>
      </c>
      <c r="N288" s="1">
        <v>0</v>
      </c>
      <c r="O288" s="1">
        <f t="shared" si="13"/>
        <v>124223200</v>
      </c>
      <c r="P288" s="7">
        <f t="shared" si="14"/>
        <v>176470460</v>
      </c>
      <c r="Q288" s="43"/>
    </row>
    <row r="289" spans="1:17" s="33" customFormat="1" ht="33" customHeight="1">
      <c r="A289" s="3" t="s">
        <v>28</v>
      </c>
      <c r="B289" s="50" t="s">
        <v>204</v>
      </c>
      <c r="C289" s="3" t="s">
        <v>136</v>
      </c>
      <c r="D289" s="51"/>
      <c r="E289" s="8">
        <v>478.8</v>
      </c>
      <c r="F289" s="3" t="s">
        <v>137</v>
      </c>
      <c r="G289" s="6">
        <v>25280640</v>
      </c>
      <c r="H289" s="6">
        <v>3351600</v>
      </c>
      <c r="I289" s="6">
        <v>0</v>
      </c>
      <c r="J289" s="6">
        <f t="shared" si="12"/>
        <v>28632240</v>
      </c>
      <c r="K289" s="6">
        <v>5400000</v>
      </c>
      <c r="L289" s="6">
        <v>1915200</v>
      </c>
      <c r="M289" s="6">
        <v>63201600</v>
      </c>
      <c r="N289" s="6">
        <v>0</v>
      </c>
      <c r="O289" s="6">
        <f t="shared" si="13"/>
        <v>70516800</v>
      </c>
      <c r="P289" s="7">
        <f t="shared" si="14"/>
        <v>99149040</v>
      </c>
      <c r="Q289" s="8"/>
    </row>
    <row r="290" spans="1:17" s="33" customFormat="1" ht="33" customHeight="1">
      <c r="A290" s="3" t="s">
        <v>28</v>
      </c>
      <c r="B290" s="50" t="s">
        <v>204</v>
      </c>
      <c r="C290" s="3" t="s">
        <v>136</v>
      </c>
      <c r="D290" s="51"/>
      <c r="E290" s="8">
        <v>104</v>
      </c>
      <c r="F290" s="3" t="s">
        <v>137</v>
      </c>
      <c r="G290" s="6">
        <v>5491200</v>
      </c>
      <c r="H290" s="6">
        <v>728000</v>
      </c>
      <c r="I290" s="6">
        <v>0</v>
      </c>
      <c r="J290" s="6">
        <f t="shared" si="12"/>
        <v>6219200</v>
      </c>
      <c r="K290" s="6">
        <v>0</v>
      </c>
      <c r="L290" s="6">
        <v>416000</v>
      </c>
      <c r="M290" s="6">
        <v>13728000</v>
      </c>
      <c r="N290" s="6">
        <v>0</v>
      </c>
      <c r="O290" s="6">
        <f t="shared" si="13"/>
        <v>14144000</v>
      </c>
      <c r="P290" s="7">
        <f t="shared" si="14"/>
        <v>20363200</v>
      </c>
      <c r="Q290" s="8"/>
    </row>
    <row r="291" spans="1:17" s="33" customFormat="1" ht="33" customHeight="1">
      <c r="A291" s="3" t="s">
        <v>28</v>
      </c>
      <c r="B291" s="50" t="s">
        <v>204</v>
      </c>
      <c r="C291" s="3" t="s">
        <v>136</v>
      </c>
      <c r="D291" s="51"/>
      <c r="E291" s="8">
        <v>290.89999999999998</v>
      </c>
      <c r="F291" s="3" t="s">
        <v>137</v>
      </c>
      <c r="G291" s="6">
        <v>15359520</v>
      </c>
      <c r="H291" s="6">
        <v>2036300</v>
      </c>
      <c r="I291" s="6">
        <v>0</v>
      </c>
      <c r="J291" s="6">
        <f t="shared" si="12"/>
        <v>17395820</v>
      </c>
      <c r="K291" s="6">
        <v>0</v>
      </c>
      <c r="L291" s="6">
        <v>1163600</v>
      </c>
      <c r="M291" s="6">
        <v>38398800</v>
      </c>
      <c r="N291" s="6">
        <v>0</v>
      </c>
      <c r="O291" s="6">
        <f t="shared" si="13"/>
        <v>39562400</v>
      </c>
      <c r="P291" s="7">
        <f t="shared" si="14"/>
        <v>56958220</v>
      </c>
      <c r="Q291" s="8"/>
    </row>
    <row r="292" spans="1:17" s="33" customFormat="1" ht="33" customHeight="1">
      <c r="A292" s="52">
        <v>65</v>
      </c>
      <c r="B292" s="53" t="s">
        <v>205</v>
      </c>
      <c r="C292" s="52" t="s">
        <v>136</v>
      </c>
      <c r="D292" s="54"/>
      <c r="E292" s="43">
        <v>747</v>
      </c>
      <c r="F292" s="52"/>
      <c r="G292" s="1">
        <v>39441600</v>
      </c>
      <c r="H292" s="1">
        <v>5229000</v>
      </c>
      <c r="I292" s="1">
        <v>0</v>
      </c>
      <c r="J292" s="1">
        <f t="shared" si="12"/>
        <v>44670600</v>
      </c>
      <c r="K292" s="1">
        <v>18900000</v>
      </c>
      <c r="L292" s="1">
        <v>2988000</v>
      </c>
      <c r="M292" s="1">
        <v>98604000</v>
      </c>
      <c r="N292" s="1">
        <v>3000000</v>
      </c>
      <c r="O292" s="1">
        <f t="shared" si="13"/>
        <v>123492000</v>
      </c>
      <c r="P292" s="7">
        <f t="shared" si="14"/>
        <v>168162600</v>
      </c>
      <c r="Q292" s="43"/>
    </row>
    <row r="293" spans="1:17" s="33" customFormat="1" ht="33" customHeight="1">
      <c r="A293" s="3" t="s">
        <v>28</v>
      </c>
      <c r="B293" s="50" t="s">
        <v>205</v>
      </c>
      <c r="C293" s="3" t="s">
        <v>136</v>
      </c>
      <c r="D293" s="51"/>
      <c r="E293" s="8">
        <v>303</v>
      </c>
      <c r="F293" s="3" t="s">
        <v>137</v>
      </c>
      <c r="G293" s="6">
        <v>15998400</v>
      </c>
      <c r="H293" s="6">
        <v>2121000</v>
      </c>
      <c r="I293" s="6">
        <v>0</v>
      </c>
      <c r="J293" s="6">
        <f t="shared" si="12"/>
        <v>18119400</v>
      </c>
      <c r="K293" s="6">
        <v>18900000</v>
      </c>
      <c r="L293" s="6">
        <v>1212000</v>
      </c>
      <c r="M293" s="6">
        <v>39996000</v>
      </c>
      <c r="N293" s="6">
        <v>3000000</v>
      </c>
      <c r="O293" s="6">
        <f t="shared" si="13"/>
        <v>63108000</v>
      </c>
      <c r="P293" s="7">
        <f t="shared" si="14"/>
        <v>81227400</v>
      </c>
      <c r="Q293" s="8"/>
    </row>
    <row r="294" spans="1:17" s="33" customFormat="1" ht="33" customHeight="1">
      <c r="A294" s="3" t="s">
        <v>28</v>
      </c>
      <c r="B294" s="50" t="s">
        <v>205</v>
      </c>
      <c r="C294" s="3" t="s">
        <v>136</v>
      </c>
      <c r="D294" s="51"/>
      <c r="E294" s="8">
        <v>444</v>
      </c>
      <c r="F294" s="3" t="s">
        <v>137</v>
      </c>
      <c r="G294" s="6">
        <v>23443200</v>
      </c>
      <c r="H294" s="6">
        <v>3108000</v>
      </c>
      <c r="I294" s="6">
        <v>0</v>
      </c>
      <c r="J294" s="6">
        <f t="shared" si="12"/>
        <v>26551200</v>
      </c>
      <c r="K294" s="6">
        <v>0</v>
      </c>
      <c r="L294" s="6">
        <v>1776000</v>
      </c>
      <c r="M294" s="6">
        <v>58608000</v>
      </c>
      <c r="N294" s="6">
        <v>0</v>
      </c>
      <c r="O294" s="6">
        <f t="shared" si="13"/>
        <v>60384000</v>
      </c>
      <c r="P294" s="7">
        <f t="shared" si="14"/>
        <v>86935200</v>
      </c>
      <c r="Q294" s="8"/>
    </row>
    <row r="295" spans="1:17" s="33" customFormat="1" ht="33" customHeight="1">
      <c r="A295" s="52">
        <v>66</v>
      </c>
      <c r="B295" s="53" t="s">
        <v>206</v>
      </c>
      <c r="C295" s="52" t="s">
        <v>136</v>
      </c>
      <c r="D295" s="54"/>
      <c r="E295" s="43">
        <v>166.4</v>
      </c>
      <c r="F295" s="52"/>
      <c r="G295" s="1">
        <v>8785920</v>
      </c>
      <c r="H295" s="1">
        <v>1664000</v>
      </c>
      <c r="I295" s="1">
        <v>0</v>
      </c>
      <c r="J295" s="1">
        <f t="shared" si="12"/>
        <v>10449920</v>
      </c>
      <c r="K295" s="1">
        <v>2700000</v>
      </c>
      <c r="L295" s="1">
        <v>665600</v>
      </c>
      <c r="M295" s="1">
        <v>21964800</v>
      </c>
      <c r="N295" s="1">
        <v>0</v>
      </c>
      <c r="O295" s="1">
        <f t="shared" si="13"/>
        <v>25330400</v>
      </c>
      <c r="P295" s="7">
        <f t="shared" si="14"/>
        <v>35780320</v>
      </c>
      <c r="Q295" s="43"/>
    </row>
    <row r="296" spans="1:17" s="33" customFormat="1" ht="33" customHeight="1">
      <c r="A296" s="3" t="s">
        <v>28</v>
      </c>
      <c r="B296" s="50" t="s">
        <v>206</v>
      </c>
      <c r="C296" s="3" t="s">
        <v>136</v>
      </c>
      <c r="D296" s="51"/>
      <c r="E296" s="8">
        <v>166.4</v>
      </c>
      <c r="F296" s="3" t="s">
        <v>142</v>
      </c>
      <c r="G296" s="6">
        <v>8785920</v>
      </c>
      <c r="H296" s="6">
        <v>1664000</v>
      </c>
      <c r="I296" s="6">
        <v>0</v>
      </c>
      <c r="J296" s="6">
        <f t="shared" si="12"/>
        <v>10449920</v>
      </c>
      <c r="K296" s="6">
        <v>2700000</v>
      </c>
      <c r="L296" s="6">
        <v>665600</v>
      </c>
      <c r="M296" s="6">
        <v>21964800</v>
      </c>
      <c r="N296" s="6">
        <v>0</v>
      </c>
      <c r="O296" s="6">
        <f t="shared" si="13"/>
        <v>25330400</v>
      </c>
      <c r="P296" s="7">
        <f t="shared" si="14"/>
        <v>35780320</v>
      </c>
      <c r="Q296" s="8"/>
    </row>
    <row r="297" spans="1:17" s="33" customFormat="1" ht="33" customHeight="1">
      <c r="A297" s="52">
        <v>67</v>
      </c>
      <c r="B297" s="53" t="s">
        <v>207</v>
      </c>
      <c r="C297" s="52" t="s">
        <v>136</v>
      </c>
      <c r="D297" s="54"/>
      <c r="E297" s="43">
        <v>1311.4</v>
      </c>
      <c r="F297" s="52"/>
      <c r="G297" s="1">
        <v>69241920</v>
      </c>
      <c r="H297" s="1">
        <v>9487900</v>
      </c>
      <c r="I297" s="1">
        <v>0</v>
      </c>
      <c r="J297" s="1">
        <f t="shared" si="12"/>
        <v>78729820</v>
      </c>
      <c r="K297" s="1">
        <v>1350000</v>
      </c>
      <c r="L297" s="1">
        <v>5245600</v>
      </c>
      <c r="M297" s="1">
        <v>173104800</v>
      </c>
      <c r="N297" s="1">
        <v>0</v>
      </c>
      <c r="O297" s="1">
        <f t="shared" si="13"/>
        <v>179700400</v>
      </c>
      <c r="P297" s="7">
        <f t="shared" si="14"/>
        <v>258430220</v>
      </c>
      <c r="Q297" s="43"/>
    </row>
    <row r="298" spans="1:17" s="33" customFormat="1" ht="33" customHeight="1">
      <c r="A298" s="3" t="s">
        <v>28</v>
      </c>
      <c r="B298" s="50" t="s">
        <v>207</v>
      </c>
      <c r="C298" s="3" t="s">
        <v>136</v>
      </c>
      <c r="D298" s="51"/>
      <c r="E298" s="8">
        <v>452.9</v>
      </c>
      <c r="F298" s="3" t="s">
        <v>137</v>
      </c>
      <c r="G298" s="6">
        <v>23913120</v>
      </c>
      <c r="H298" s="6">
        <v>3170300</v>
      </c>
      <c r="I298" s="6">
        <v>0</v>
      </c>
      <c r="J298" s="6">
        <f t="shared" si="12"/>
        <v>27083420</v>
      </c>
      <c r="K298" s="6">
        <v>1350000</v>
      </c>
      <c r="L298" s="6">
        <v>1811600</v>
      </c>
      <c r="M298" s="6">
        <v>59782800</v>
      </c>
      <c r="N298" s="6">
        <v>0</v>
      </c>
      <c r="O298" s="6">
        <f t="shared" si="13"/>
        <v>62944400</v>
      </c>
      <c r="P298" s="7">
        <f t="shared" si="14"/>
        <v>90027820</v>
      </c>
      <c r="Q298" s="8"/>
    </row>
    <row r="299" spans="1:17" s="33" customFormat="1" ht="33" customHeight="1">
      <c r="A299" s="3" t="s">
        <v>28</v>
      </c>
      <c r="B299" s="50" t="s">
        <v>207</v>
      </c>
      <c r="C299" s="3" t="s">
        <v>136</v>
      </c>
      <c r="D299" s="51"/>
      <c r="E299" s="8">
        <v>102.7</v>
      </c>
      <c r="F299" s="3" t="s">
        <v>142</v>
      </c>
      <c r="G299" s="6">
        <v>5422560</v>
      </c>
      <c r="H299" s="6">
        <v>1027000</v>
      </c>
      <c r="I299" s="6">
        <v>0</v>
      </c>
      <c r="J299" s="6">
        <f t="shared" si="12"/>
        <v>6449560</v>
      </c>
      <c r="K299" s="6">
        <v>0</v>
      </c>
      <c r="L299" s="6">
        <v>410800</v>
      </c>
      <c r="M299" s="6">
        <v>13556400</v>
      </c>
      <c r="N299" s="6">
        <v>0</v>
      </c>
      <c r="O299" s="6">
        <f t="shared" si="13"/>
        <v>13967200</v>
      </c>
      <c r="P299" s="7">
        <f t="shared" si="14"/>
        <v>20416760</v>
      </c>
      <c r="Q299" s="8"/>
    </row>
    <row r="300" spans="1:17" s="33" customFormat="1" ht="33" customHeight="1">
      <c r="A300" s="3" t="s">
        <v>28</v>
      </c>
      <c r="B300" s="50" t="s">
        <v>207</v>
      </c>
      <c r="C300" s="3" t="s">
        <v>136</v>
      </c>
      <c r="D300" s="51"/>
      <c r="E300" s="8">
        <v>438.2</v>
      </c>
      <c r="F300" s="3" t="s">
        <v>137</v>
      </c>
      <c r="G300" s="6">
        <v>23136960</v>
      </c>
      <c r="H300" s="6">
        <v>3067400</v>
      </c>
      <c r="I300" s="6">
        <v>0</v>
      </c>
      <c r="J300" s="6">
        <f t="shared" si="12"/>
        <v>26204360</v>
      </c>
      <c r="K300" s="6">
        <v>0</v>
      </c>
      <c r="L300" s="6">
        <v>1752800</v>
      </c>
      <c r="M300" s="6">
        <v>57842400</v>
      </c>
      <c r="N300" s="6">
        <v>0</v>
      </c>
      <c r="O300" s="6">
        <f t="shared" si="13"/>
        <v>59595200</v>
      </c>
      <c r="P300" s="7">
        <f t="shared" si="14"/>
        <v>85799560</v>
      </c>
      <c r="Q300" s="8"/>
    </row>
    <row r="301" spans="1:17" s="33" customFormat="1" ht="33" customHeight="1">
      <c r="A301" s="3" t="s">
        <v>28</v>
      </c>
      <c r="B301" s="50" t="s">
        <v>207</v>
      </c>
      <c r="C301" s="3" t="s">
        <v>136</v>
      </c>
      <c r="D301" s="51"/>
      <c r="E301" s="8">
        <v>317.60000000000002</v>
      </c>
      <c r="F301" s="3" t="s">
        <v>137</v>
      </c>
      <c r="G301" s="6">
        <v>16769280</v>
      </c>
      <c r="H301" s="6">
        <v>2223200</v>
      </c>
      <c r="I301" s="6">
        <v>0</v>
      </c>
      <c r="J301" s="6">
        <f t="shared" si="12"/>
        <v>18992480</v>
      </c>
      <c r="K301" s="6">
        <v>0</v>
      </c>
      <c r="L301" s="6">
        <v>1270400</v>
      </c>
      <c r="M301" s="6">
        <v>41923200</v>
      </c>
      <c r="N301" s="6">
        <v>0</v>
      </c>
      <c r="O301" s="6">
        <f t="shared" si="13"/>
        <v>43193600</v>
      </c>
      <c r="P301" s="7">
        <f t="shared" si="14"/>
        <v>62186080</v>
      </c>
      <c r="Q301" s="8"/>
    </row>
    <row r="302" spans="1:17" s="33" customFormat="1" ht="33" customHeight="1">
      <c r="A302" s="52">
        <v>68</v>
      </c>
      <c r="B302" s="53" t="s">
        <v>197</v>
      </c>
      <c r="C302" s="52" t="s">
        <v>136</v>
      </c>
      <c r="D302" s="54"/>
      <c r="E302" s="43">
        <v>1705.3</v>
      </c>
      <c r="F302" s="52"/>
      <c r="G302" s="1">
        <v>90039840</v>
      </c>
      <c r="H302" s="1">
        <v>12237400</v>
      </c>
      <c r="I302" s="1">
        <v>0</v>
      </c>
      <c r="J302" s="1">
        <f t="shared" si="12"/>
        <v>102277240</v>
      </c>
      <c r="K302" s="1">
        <v>2700000</v>
      </c>
      <c r="L302" s="1">
        <v>6821200</v>
      </c>
      <c r="M302" s="1">
        <v>225099600</v>
      </c>
      <c r="N302" s="1">
        <v>3000000</v>
      </c>
      <c r="O302" s="1">
        <f t="shared" si="13"/>
        <v>237620800</v>
      </c>
      <c r="P302" s="7">
        <f t="shared" si="14"/>
        <v>339898040</v>
      </c>
      <c r="Q302" s="43"/>
    </row>
    <row r="303" spans="1:17" s="33" customFormat="1" ht="33" customHeight="1">
      <c r="A303" s="3" t="s">
        <v>28</v>
      </c>
      <c r="B303" s="50" t="s">
        <v>197</v>
      </c>
      <c r="C303" s="3" t="s">
        <v>136</v>
      </c>
      <c r="D303" s="51"/>
      <c r="E303" s="8">
        <v>100.1</v>
      </c>
      <c r="F303" s="3" t="s">
        <v>142</v>
      </c>
      <c r="G303" s="6">
        <v>5285280</v>
      </c>
      <c r="H303" s="6">
        <v>1001000</v>
      </c>
      <c r="I303" s="6">
        <v>0</v>
      </c>
      <c r="J303" s="6">
        <f t="shared" si="12"/>
        <v>6286280</v>
      </c>
      <c r="K303" s="6">
        <v>2700000</v>
      </c>
      <c r="L303" s="6">
        <v>400400</v>
      </c>
      <c r="M303" s="6">
        <v>13213200</v>
      </c>
      <c r="N303" s="6">
        <v>3000000</v>
      </c>
      <c r="O303" s="6">
        <f t="shared" si="13"/>
        <v>19313600</v>
      </c>
      <c r="P303" s="7">
        <f t="shared" si="14"/>
        <v>25599880</v>
      </c>
      <c r="Q303" s="8"/>
    </row>
    <row r="304" spans="1:17" s="33" customFormat="1" ht="33" customHeight="1">
      <c r="A304" s="3" t="s">
        <v>28</v>
      </c>
      <c r="B304" s="50" t="s">
        <v>197</v>
      </c>
      <c r="C304" s="3" t="s">
        <v>136</v>
      </c>
      <c r="D304" s="51"/>
      <c r="E304" s="8">
        <v>509.2</v>
      </c>
      <c r="F304" s="3" t="s">
        <v>137</v>
      </c>
      <c r="G304" s="6">
        <v>26885760</v>
      </c>
      <c r="H304" s="6">
        <v>3564400</v>
      </c>
      <c r="I304" s="6">
        <v>0</v>
      </c>
      <c r="J304" s="6">
        <f t="shared" si="12"/>
        <v>30450160</v>
      </c>
      <c r="K304" s="6">
        <v>0</v>
      </c>
      <c r="L304" s="6">
        <v>2036800</v>
      </c>
      <c r="M304" s="6">
        <v>67214400</v>
      </c>
      <c r="N304" s="6">
        <v>0</v>
      </c>
      <c r="O304" s="6">
        <f t="shared" si="13"/>
        <v>69251200</v>
      </c>
      <c r="P304" s="7">
        <f t="shared" si="14"/>
        <v>99701360</v>
      </c>
      <c r="Q304" s="8"/>
    </row>
    <row r="305" spans="1:17" s="33" customFormat="1" ht="33" customHeight="1">
      <c r="A305" s="3" t="s">
        <v>28</v>
      </c>
      <c r="B305" s="50" t="s">
        <v>197</v>
      </c>
      <c r="C305" s="3" t="s">
        <v>136</v>
      </c>
      <c r="D305" s="51"/>
      <c r="E305" s="8">
        <v>437.9</v>
      </c>
      <c r="F305" s="3" t="s">
        <v>137</v>
      </c>
      <c r="G305" s="6">
        <v>23121120</v>
      </c>
      <c r="H305" s="6">
        <v>3065300</v>
      </c>
      <c r="I305" s="6">
        <v>0</v>
      </c>
      <c r="J305" s="6">
        <f t="shared" si="12"/>
        <v>26186420</v>
      </c>
      <c r="K305" s="6">
        <v>0</v>
      </c>
      <c r="L305" s="6">
        <v>1751600</v>
      </c>
      <c r="M305" s="6">
        <v>57802800</v>
      </c>
      <c r="N305" s="6">
        <v>0</v>
      </c>
      <c r="O305" s="6">
        <f t="shared" si="13"/>
        <v>59554400</v>
      </c>
      <c r="P305" s="7">
        <f t="shared" si="14"/>
        <v>85740820</v>
      </c>
      <c r="Q305" s="8"/>
    </row>
    <row r="306" spans="1:17" s="33" customFormat="1" ht="33" customHeight="1">
      <c r="A306" s="3" t="s">
        <v>28</v>
      </c>
      <c r="B306" s="50" t="s">
        <v>197</v>
      </c>
      <c r="C306" s="3" t="s">
        <v>136</v>
      </c>
      <c r="D306" s="51"/>
      <c r="E306" s="8">
        <v>658.1</v>
      </c>
      <c r="F306" s="3" t="s">
        <v>137</v>
      </c>
      <c r="G306" s="6">
        <v>34747680</v>
      </c>
      <c r="H306" s="6">
        <v>4606700</v>
      </c>
      <c r="I306" s="6">
        <v>0</v>
      </c>
      <c r="J306" s="6">
        <f t="shared" si="12"/>
        <v>39354380</v>
      </c>
      <c r="K306" s="6">
        <v>0</v>
      </c>
      <c r="L306" s="6">
        <v>2632400</v>
      </c>
      <c r="M306" s="6">
        <v>86869200</v>
      </c>
      <c r="N306" s="6">
        <v>0</v>
      </c>
      <c r="O306" s="6">
        <f t="shared" si="13"/>
        <v>89501600</v>
      </c>
      <c r="P306" s="7">
        <f t="shared" si="14"/>
        <v>128855980</v>
      </c>
      <c r="Q306" s="8"/>
    </row>
    <row r="307" spans="1:17" s="33" customFormat="1" ht="33" customHeight="1">
      <c r="A307" s="52">
        <v>69</v>
      </c>
      <c r="B307" s="53" t="s">
        <v>208</v>
      </c>
      <c r="C307" s="52" t="s">
        <v>136</v>
      </c>
      <c r="D307" s="54"/>
      <c r="E307" s="43">
        <v>1096.3</v>
      </c>
      <c r="F307" s="52"/>
      <c r="G307" s="1">
        <v>57884640</v>
      </c>
      <c r="H307" s="1">
        <v>7674100</v>
      </c>
      <c r="I307" s="1">
        <v>0</v>
      </c>
      <c r="J307" s="1">
        <f t="shared" si="12"/>
        <v>65558740</v>
      </c>
      <c r="K307" s="1">
        <v>5400000</v>
      </c>
      <c r="L307" s="1">
        <v>4385200</v>
      </c>
      <c r="M307" s="1">
        <v>144711600</v>
      </c>
      <c r="N307" s="1">
        <v>0</v>
      </c>
      <c r="O307" s="1">
        <f t="shared" si="13"/>
        <v>154496800</v>
      </c>
      <c r="P307" s="7">
        <f t="shared" si="14"/>
        <v>220055540</v>
      </c>
      <c r="Q307" s="43"/>
    </row>
    <row r="308" spans="1:17" s="33" customFormat="1" ht="33" customHeight="1">
      <c r="A308" s="3" t="s">
        <v>28</v>
      </c>
      <c r="B308" s="50" t="s">
        <v>208</v>
      </c>
      <c r="C308" s="3" t="s">
        <v>136</v>
      </c>
      <c r="D308" s="51"/>
      <c r="E308" s="8">
        <v>186.7</v>
      </c>
      <c r="F308" s="3" t="s">
        <v>137</v>
      </c>
      <c r="G308" s="6">
        <v>9857760</v>
      </c>
      <c r="H308" s="6">
        <v>1306900</v>
      </c>
      <c r="I308" s="6">
        <v>0</v>
      </c>
      <c r="J308" s="6">
        <f t="shared" si="12"/>
        <v>11164660</v>
      </c>
      <c r="K308" s="6">
        <v>5400000</v>
      </c>
      <c r="L308" s="6">
        <v>746800</v>
      </c>
      <c r="M308" s="6">
        <v>24644400</v>
      </c>
      <c r="N308" s="6">
        <v>0</v>
      </c>
      <c r="O308" s="6">
        <f t="shared" si="13"/>
        <v>30791200</v>
      </c>
      <c r="P308" s="7">
        <f t="shared" si="14"/>
        <v>41955860</v>
      </c>
      <c r="Q308" s="8"/>
    </row>
    <row r="309" spans="1:17" s="33" customFormat="1" ht="33" customHeight="1">
      <c r="A309" s="3" t="s">
        <v>28</v>
      </c>
      <c r="B309" s="50" t="s">
        <v>208</v>
      </c>
      <c r="C309" s="3" t="s">
        <v>136</v>
      </c>
      <c r="D309" s="51"/>
      <c r="E309" s="8">
        <v>236.6</v>
      </c>
      <c r="F309" s="3" t="s">
        <v>137</v>
      </c>
      <c r="G309" s="6">
        <v>12492480</v>
      </c>
      <c r="H309" s="6">
        <v>1656200</v>
      </c>
      <c r="I309" s="6">
        <v>0</v>
      </c>
      <c r="J309" s="6">
        <f t="shared" si="12"/>
        <v>14148680</v>
      </c>
      <c r="K309" s="6">
        <v>0</v>
      </c>
      <c r="L309" s="6">
        <v>946400</v>
      </c>
      <c r="M309" s="6">
        <v>31231200</v>
      </c>
      <c r="N309" s="6">
        <v>0</v>
      </c>
      <c r="O309" s="6">
        <f t="shared" si="13"/>
        <v>32177600</v>
      </c>
      <c r="P309" s="7">
        <f t="shared" si="14"/>
        <v>46326280</v>
      </c>
      <c r="Q309" s="8"/>
    </row>
    <row r="310" spans="1:17" s="33" customFormat="1" ht="33" customHeight="1">
      <c r="A310" s="3" t="s">
        <v>28</v>
      </c>
      <c r="B310" s="50" t="s">
        <v>208</v>
      </c>
      <c r="C310" s="3" t="s">
        <v>136</v>
      </c>
      <c r="D310" s="51"/>
      <c r="E310" s="8">
        <v>333.1</v>
      </c>
      <c r="F310" s="3" t="s">
        <v>137</v>
      </c>
      <c r="G310" s="6">
        <v>17587680</v>
      </c>
      <c r="H310" s="6">
        <v>2331700</v>
      </c>
      <c r="I310" s="6">
        <v>0</v>
      </c>
      <c r="J310" s="6">
        <f t="shared" si="12"/>
        <v>19919380</v>
      </c>
      <c r="K310" s="6">
        <v>0</v>
      </c>
      <c r="L310" s="6">
        <v>1332400</v>
      </c>
      <c r="M310" s="6">
        <v>43969200</v>
      </c>
      <c r="N310" s="6">
        <v>0</v>
      </c>
      <c r="O310" s="6">
        <f t="shared" si="13"/>
        <v>45301600</v>
      </c>
      <c r="P310" s="7">
        <f t="shared" si="14"/>
        <v>65220980</v>
      </c>
      <c r="Q310" s="8"/>
    </row>
    <row r="311" spans="1:17" s="33" customFormat="1" ht="33" customHeight="1">
      <c r="A311" s="3" t="s">
        <v>28</v>
      </c>
      <c r="B311" s="50" t="s">
        <v>208</v>
      </c>
      <c r="C311" s="3" t="s">
        <v>136</v>
      </c>
      <c r="D311" s="51"/>
      <c r="E311" s="8">
        <v>339.9</v>
      </c>
      <c r="F311" s="3" t="s">
        <v>137</v>
      </c>
      <c r="G311" s="6">
        <v>17946720</v>
      </c>
      <c r="H311" s="6">
        <v>2379300</v>
      </c>
      <c r="I311" s="6">
        <v>0</v>
      </c>
      <c r="J311" s="6">
        <f t="shared" si="12"/>
        <v>20326020</v>
      </c>
      <c r="K311" s="6">
        <v>0</v>
      </c>
      <c r="L311" s="6">
        <v>1359600</v>
      </c>
      <c r="M311" s="6">
        <v>44866800</v>
      </c>
      <c r="N311" s="6">
        <v>0</v>
      </c>
      <c r="O311" s="6">
        <f t="shared" si="13"/>
        <v>46226400</v>
      </c>
      <c r="P311" s="7">
        <f t="shared" si="14"/>
        <v>66552420</v>
      </c>
      <c r="Q311" s="8"/>
    </row>
    <row r="312" spans="1:17" s="33" customFormat="1" ht="33" customHeight="1">
      <c r="A312" s="52">
        <v>70</v>
      </c>
      <c r="B312" s="53" t="s">
        <v>209</v>
      </c>
      <c r="C312" s="52" t="s">
        <v>136</v>
      </c>
      <c r="D312" s="54"/>
      <c r="E312" s="43">
        <v>2108.8000000000002</v>
      </c>
      <c r="F312" s="52"/>
      <c r="G312" s="1">
        <v>111344640</v>
      </c>
      <c r="H312" s="1">
        <v>15751900</v>
      </c>
      <c r="I312" s="1">
        <v>0</v>
      </c>
      <c r="J312" s="1">
        <f t="shared" si="12"/>
        <v>127096540</v>
      </c>
      <c r="K312" s="1">
        <v>5400000</v>
      </c>
      <c r="L312" s="1">
        <v>8435200</v>
      </c>
      <c r="M312" s="1">
        <v>278361600</v>
      </c>
      <c r="N312" s="1">
        <v>0</v>
      </c>
      <c r="O312" s="1">
        <f t="shared" si="13"/>
        <v>292196800</v>
      </c>
      <c r="P312" s="7">
        <f t="shared" si="14"/>
        <v>419293340</v>
      </c>
      <c r="Q312" s="43"/>
    </row>
    <row r="313" spans="1:17" s="33" customFormat="1" ht="33" customHeight="1">
      <c r="A313" s="3" t="s">
        <v>28</v>
      </c>
      <c r="B313" s="50" t="s">
        <v>209</v>
      </c>
      <c r="C313" s="3" t="s">
        <v>136</v>
      </c>
      <c r="D313" s="51"/>
      <c r="E313" s="8">
        <v>368.7</v>
      </c>
      <c r="F313" s="3" t="s">
        <v>137</v>
      </c>
      <c r="G313" s="6">
        <v>19467360</v>
      </c>
      <c r="H313" s="6">
        <v>2580900</v>
      </c>
      <c r="I313" s="6">
        <v>0</v>
      </c>
      <c r="J313" s="6">
        <f t="shared" si="12"/>
        <v>22048260</v>
      </c>
      <c r="K313" s="6">
        <v>5400000</v>
      </c>
      <c r="L313" s="6">
        <v>1474800</v>
      </c>
      <c r="M313" s="6">
        <v>48668400</v>
      </c>
      <c r="N313" s="6">
        <v>0</v>
      </c>
      <c r="O313" s="6">
        <f t="shared" si="13"/>
        <v>55543200</v>
      </c>
      <c r="P313" s="7">
        <f t="shared" si="14"/>
        <v>77591460</v>
      </c>
      <c r="Q313" s="8"/>
    </row>
    <row r="314" spans="1:17" s="33" customFormat="1" ht="33" customHeight="1">
      <c r="A314" s="3" t="s">
        <v>28</v>
      </c>
      <c r="B314" s="50" t="s">
        <v>209</v>
      </c>
      <c r="C314" s="3" t="s">
        <v>136</v>
      </c>
      <c r="D314" s="51"/>
      <c r="E314" s="8">
        <v>608.6</v>
      </c>
      <c r="F314" s="3" t="s">
        <v>137</v>
      </c>
      <c r="G314" s="6">
        <v>32134080</v>
      </c>
      <c r="H314" s="6">
        <v>4260200</v>
      </c>
      <c r="I314" s="6">
        <v>0</v>
      </c>
      <c r="J314" s="6">
        <f t="shared" si="12"/>
        <v>36394280</v>
      </c>
      <c r="K314" s="6">
        <v>0</v>
      </c>
      <c r="L314" s="6">
        <v>2434400</v>
      </c>
      <c r="M314" s="6">
        <v>80335200</v>
      </c>
      <c r="N314" s="6">
        <v>0</v>
      </c>
      <c r="O314" s="6">
        <f t="shared" si="13"/>
        <v>82769600</v>
      </c>
      <c r="P314" s="7">
        <f t="shared" si="14"/>
        <v>119163880</v>
      </c>
      <c r="Q314" s="8"/>
    </row>
    <row r="315" spans="1:17" s="33" customFormat="1" ht="33" customHeight="1">
      <c r="A315" s="3" t="s">
        <v>28</v>
      </c>
      <c r="B315" s="50" t="s">
        <v>209</v>
      </c>
      <c r="C315" s="3" t="s">
        <v>136</v>
      </c>
      <c r="D315" s="51"/>
      <c r="E315" s="8">
        <v>481.6</v>
      </c>
      <c r="F315" s="3" t="s">
        <v>137</v>
      </c>
      <c r="G315" s="6">
        <v>25428480</v>
      </c>
      <c r="H315" s="6">
        <v>3371200</v>
      </c>
      <c r="I315" s="6">
        <v>0</v>
      </c>
      <c r="J315" s="6">
        <f t="shared" si="12"/>
        <v>28799680</v>
      </c>
      <c r="K315" s="6">
        <v>0</v>
      </c>
      <c r="L315" s="6">
        <v>1926400</v>
      </c>
      <c r="M315" s="6">
        <v>63571200</v>
      </c>
      <c r="N315" s="6">
        <v>0</v>
      </c>
      <c r="O315" s="6">
        <f t="shared" si="13"/>
        <v>65497600</v>
      </c>
      <c r="P315" s="7">
        <f t="shared" si="14"/>
        <v>94297280</v>
      </c>
      <c r="Q315" s="8"/>
    </row>
    <row r="316" spans="1:17" s="33" customFormat="1" ht="33" customHeight="1">
      <c r="A316" s="3" t="s">
        <v>28</v>
      </c>
      <c r="B316" s="50" t="s">
        <v>209</v>
      </c>
      <c r="C316" s="3" t="s">
        <v>136</v>
      </c>
      <c r="D316" s="51"/>
      <c r="E316" s="8">
        <v>319.8</v>
      </c>
      <c r="F316" s="3" t="s">
        <v>137</v>
      </c>
      <c r="G316" s="6">
        <v>16885440</v>
      </c>
      <c r="H316" s="6">
        <v>2238600</v>
      </c>
      <c r="I316" s="6">
        <v>0</v>
      </c>
      <c r="J316" s="6">
        <f t="shared" si="12"/>
        <v>19124040</v>
      </c>
      <c r="K316" s="6">
        <v>0</v>
      </c>
      <c r="L316" s="6">
        <v>1279200</v>
      </c>
      <c r="M316" s="6">
        <v>42213600</v>
      </c>
      <c r="N316" s="6">
        <v>0</v>
      </c>
      <c r="O316" s="6">
        <f t="shared" si="13"/>
        <v>43492800</v>
      </c>
      <c r="P316" s="7">
        <f t="shared" si="14"/>
        <v>62616840</v>
      </c>
      <c r="Q316" s="8"/>
    </row>
    <row r="317" spans="1:17" s="33" customFormat="1" ht="33" customHeight="1">
      <c r="A317" s="3" t="s">
        <v>28</v>
      </c>
      <c r="B317" s="50" t="s">
        <v>209</v>
      </c>
      <c r="C317" s="3" t="s">
        <v>136</v>
      </c>
      <c r="D317" s="51"/>
      <c r="E317" s="8">
        <v>330.1</v>
      </c>
      <c r="F317" s="3" t="s">
        <v>142</v>
      </c>
      <c r="G317" s="6">
        <v>17429280</v>
      </c>
      <c r="H317" s="6">
        <v>3301000</v>
      </c>
      <c r="I317" s="6">
        <v>0</v>
      </c>
      <c r="J317" s="6">
        <f t="shared" si="12"/>
        <v>20730280</v>
      </c>
      <c r="K317" s="6">
        <v>0</v>
      </c>
      <c r="L317" s="6">
        <v>1320400</v>
      </c>
      <c r="M317" s="6">
        <v>43573200</v>
      </c>
      <c r="N317" s="6">
        <v>0</v>
      </c>
      <c r="O317" s="6">
        <f t="shared" si="13"/>
        <v>44893600</v>
      </c>
      <c r="P317" s="7">
        <f t="shared" si="14"/>
        <v>65623880</v>
      </c>
      <c r="Q317" s="8"/>
    </row>
    <row r="318" spans="1:17" s="33" customFormat="1" ht="33" customHeight="1">
      <c r="A318" s="52">
        <v>71</v>
      </c>
      <c r="B318" s="53" t="s">
        <v>210</v>
      </c>
      <c r="C318" s="52" t="s">
        <v>136</v>
      </c>
      <c r="D318" s="54"/>
      <c r="E318" s="43">
        <v>702.9</v>
      </c>
      <c r="F318" s="52"/>
      <c r="G318" s="1">
        <v>37113120</v>
      </c>
      <c r="H318" s="1">
        <v>5714700</v>
      </c>
      <c r="I318" s="1">
        <v>0</v>
      </c>
      <c r="J318" s="1">
        <f t="shared" si="12"/>
        <v>42827820</v>
      </c>
      <c r="K318" s="1">
        <v>4050000</v>
      </c>
      <c r="L318" s="1">
        <v>2811600</v>
      </c>
      <c r="M318" s="1">
        <v>92782800</v>
      </c>
      <c r="N318" s="1">
        <v>0</v>
      </c>
      <c r="O318" s="1">
        <f t="shared" si="13"/>
        <v>99644400</v>
      </c>
      <c r="P318" s="7">
        <f t="shared" si="14"/>
        <v>142472220</v>
      </c>
      <c r="Q318" s="43"/>
    </row>
    <row r="319" spans="1:17" s="33" customFormat="1" ht="33" customHeight="1">
      <c r="A319" s="3" t="s">
        <v>28</v>
      </c>
      <c r="B319" s="50" t="s">
        <v>211</v>
      </c>
      <c r="C319" s="3" t="s">
        <v>136</v>
      </c>
      <c r="D319" s="51"/>
      <c r="E319" s="8">
        <v>115</v>
      </c>
      <c r="F319" s="3" t="s">
        <v>142</v>
      </c>
      <c r="G319" s="6">
        <v>6072000</v>
      </c>
      <c r="H319" s="6">
        <v>1150000</v>
      </c>
      <c r="I319" s="6">
        <v>0</v>
      </c>
      <c r="J319" s="6">
        <f t="shared" si="12"/>
        <v>7222000</v>
      </c>
      <c r="K319" s="6">
        <v>4050000</v>
      </c>
      <c r="L319" s="6">
        <v>460000</v>
      </c>
      <c r="M319" s="6">
        <v>15180000</v>
      </c>
      <c r="N319" s="6">
        <v>0</v>
      </c>
      <c r="O319" s="6">
        <f t="shared" si="13"/>
        <v>19690000</v>
      </c>
      <c r="P319" s="7">
        <f t="shared" si="14"/>
        <v>26912000</v>
      </c>
      <c r="Q319" s="8"/>
    </row>
    <row r="320" spans="1:17" s="33" customFormat="1" ht="33" customHeight="1">
      <c r="A320" s="3" t="s">
        <v>28</v>
      </c>
      <c r="B320" s="50" t="s">
        <v>211</v>
      </c>
      <c r="C320" s="3" t="s">
        <v>136</v>
      </c>
      <c r="D320" s="51"/>
      <c r="E320" s="8">
        <v>221.3</v>
      </c>
      <c r="F320" s="3" t="s">
        <v>137</v>
      </c>
      <c r="G320" s="6">
        <v>11684640</v>
      </c>
      <c r="H320" s="6">
        <v>1549100</v>
      </c>
      <c r="I320" s="6">
        <v>0</v>
      </c>
      <c r="J320" s="6">
        <f t="shared" si="12"/>
        <v>13233740</v>
      </c>
      <c r="K320" s="6">
        <v>0</v>
      </c>
      <c r="L320" s="6">
        <v>885200</v>
      </c>
      <c r="M320" s="6">
        <v>29211600</v>
      </c>
      <c r="N320" s="6">
        <v>0</v>
      </c>
      <c r="O320" s="6">
        <f t="shared" si="13"/>
        <v>30096800</v>
      </c>
      <c r="P320" s="7">
        <f t="shared" si="14"/>
        <v>43330540</v>
      </c>
      <c r="Q320" s="8"/>
    </row>
    <row r="321" spans="1:17" s="33" customFormat="1" ht="33" customHeight="1">
      <c r="A321" s="3" t="s">
        <v>28</v>
      </c>
      <c r="B321" s="50" t="s">
        <v>211</v>
      </c>
      <c r="C321" s="3" t="s">
        <v>136</v>
      </c>
      <c r="D321" s="51"/>
      <c r="E321" s="8">
        <v>216.8</v>
      </c>
      <c r="F321" s="3" t="s">
        <v>137</v>
      </c>
      <c r="G321" s="6">
        <v>11447040</v>
      </c>
      <c r="H321" s="6">
        <v>1517600</v>
      </c>
      <c r="I321" s="6">
        <v>0</v>
      </c>
      <c r="J321" s="6">
        <f t="shared" si="12"/>
        <v>12964640</v>
      </c>
      <c r="K321" s="6">
        <v>0</v>
      </c>
      <c r="L321" s="6">
        <v>867200</v>
      </c>
      <c r="M321" s="6">
        <v>28617600</v>
      </c>
      <c r="N321" s="6">
        <v>0</v>
      </c>
      <c r="O321" s="6">
        <f t="shared" si="13"/>
        <v>29484800</v>
      </c>
      <c r="P321" s="7">
        <f t="shared" si="14"/>
        <v>42449440</v>
      </c>
      <c r="Q321" s="8"/>
    </row>
    <row r="322" spans="1:17" s="33" customFormat="1" ht="33" customHeight="1">
      <c r="A322" s="3" t="s">
        <v>28</v>
      </c>
      <c r="B322" s="50" t="s">
        <v>211</v>
      </c>
      <c r="C322" s="3" t="s">
        <v>136</v>
      </c>
      <c r="D322" s="51"/>
      <c r="E322" s="8">
        <v>149.80000000000001</v>
      </c>
      <c r="F322" s="3" t="s">
        <v>142</v>
      </c>
      <c r="G322" s="6">
        <v>7909440</v>
      </c>
      <c r="H322" s="6">
        <v>1498000</v>
      </c>
      <c r="I322" s="6">
        <v>0</v>
      </c>
      <c r="J322" s="6">
        <f t="shared" si="12"/>
        <v>9407440</v>
      </c>
      <c r="K322" s="6">
        <v>0</v>
      </c>
      <c r="L322" s="6">
        <v>599200</v>
      </c>
      <c r="M322" s="6">
        <v>19773600</v>
      </c>
      <c r="N322" s="6">
        <v>0</v>
      </c>
      <c r="O322" s="6">
        <f t="shared" si="13"/>
        <v>20372800</v>
      </c>
      <c r="P322" s="7">
        <f t="shared" si="14"/>
        <v>29780240</v>
      </c>
      <c r="Q322" s="8"/>
    </row>
    <row r="323" spans="1:17" s="33" customFormat="1" ht="33" customHeight="1">
      <c r="A323" s="52">
        <v>72</v>
      </c>
      <c r="B323" s="53" t="s">
        <v>212</v>
      </c>
      <c r="C323" s="52" t="s">
        <v>136</v>
      </c>
      <c r="D323" s="54"/>
      <c r="E323" s="43">
        <v>846.6</v>
      </c>
      <c r="F323" s="52"/>
      <c r="G323" s="1">
        <v>44700480</v>
      </c>
      <c r="H323" s="1">
        <v>6230400</v>
      </c>
      <c r="I323" s="1">
        <v>0</v>
      </c>
      <c r="J323" s="1">
        <f t="shared" si="12"/>
        <v>50930880</v>
      </c>
      <c r="K323" s="1">
        <v>13500000</v>
      </c>
      <c r="L323" s="1">
        <v>3386400</v>
      </c>
      <c r="M323" s="1">
        <v>111751200</v>
      </c>
      <c r="N323" s="1">
        <v>0</v>
      </c>
      <c r="O323" s="1">
        <f t="shared" si="13"/>
        <v>128637600</v>
      </c>
      <c r="P323" s="7">
        <f t="shared" si="14"/>
        <v>179568480</v>
      </c>
      <c r="Q323" s="43"/>
    </row>
    <row r="324" spans="1:17" s="33" customFormat="1" ht="33" customHeight="1">
      <c r="A324" s="3" t="s">
        <v>28</v>
      </c>
      <c r="B324" s="50" t="s">
        <v>212</v>
      </c>
      <c r="C324" s="3" t="s">
        <v>136</v>
      </c>
      <c r="D324" s="51"/>
      <c r="E324" s="8">
        <v>101.4</v>
      </c>
      <c r="F324" s="3" t="s">
        <v>142</v>
      </c>
      <c r="G324" s="6">
        <v>5353920</v>
      </c>
      <c r="H324" s="6">
        <v>1014000</v>
      </c>
      <c r="I324" s="6">
        <v>0</v>
      </c>
      <c r="J324" s="6">
        <f t="shared" si="12"/>
        <v>6367920</v>
      </c>
      <c r="K324" s="6">
        <v>13500000</v>
      </c>
      <c r="L324" s="6">
        <v>405600</v>
      </c>
      <c r="M324" s="6">
        <v>13384800</v>
      </c>
      <c r="N324" s="6">
        <v>0</v>
      </c>
      <c r="O324" s="6">
        <f t="shared" si="13"/>
        <v>27290400</v>
      </c>
      <c r="P324" s="7">
        <f t="shared" si="14"/>
        <v>33658320</v>
      </c>
      <c r="Q324" s="8"/>
    </row>
    <row r="325" spans="1:17" s="33" customFormat="1" ht="33" customHeight="1">
      <c r="A325" s="3" t="s">
        <v>28</v>
      </c>
      <c r="B325" s="50" t="s">
        <v>212</v>
      </c>
      <c r="C325" s="3" t="s">
        <v>136</v>
      </c>
      <c r="D325" s="51"/>
      <c r="E325" s="8">
        <v>104.8</v>
      </c>
      <c r="F325" s="3" t="s">
        <v>142</v>
      </c>
      <c r="G325" s="6">
        <v>5533440</v>
      </c>
      <c r="H325" s="6">
        <v>733600</v>
      </c>
      <c r="I325" s="6">
        <v>0</v>
      </c>
      <c r="J325" s="6">
        <f t="shared" si="12"/>
        <v>6267040</v>
      </c>
      <c r="K325" s="6">
        <v>0</v>
      </c>
      <c r="L325" s="6">
        <v>419200</v>
      </c>
      <c r="M325" s="6">
        <v>13833600</v>
      </c>
      <c r="N325" s="6">
        <v>0</v>
      </c>
      <c r="O325" s="6">
        <f t="shared" si="13"/>
        <v>14252800</v>
      </c>
      <c r="P325" s="7">
        <f t="shared" si="14"/>
        <v>20519840</v>
      </c>
      <c r="Q325" s="8"/>
    </row>
    <row r="326" spans="1:17" s="33" customFormat="1" ht="33" customHeight="1">
      <c r="A326" s="3" t="s">
        <v>28</v>
      </c>
      <c r="B326" s="50" t="s">
        <v>212</v>
      </c>
      <c r="C326" s="3" t="s">
        <v>136</v>
      </c>
      <c r="D326" s="51"/>
      <c r="E326" s="8">
        <v>486.6</v>
      </c>
      <c r="F326" s="3" t="s">
        <v>142</v>
      </c>
      <c r="G326" s="6">
        <v>25692480</v>
      </c>
      <c r="H326" s="6">
        <v>3406200</v>
      </c>
      <c r="I326" s="6">
        <v>0</v>
      </c>
      <c r="J326" s="6">
        <f t="shared" si="12"/>
        <v>29098680</v>
      </c>
      <c r="K326" s="6">
        <v>0</v>
      </c>
      <c r="L326" s="6">
        <v>1946400</v>
      </c>
      <c r="M326" s="6">
        <v>64231200</v>
      </c>
      <c r="N326" s="6">
        <v>0</v>
      </c>
      <c r="O326" s="6">
        <f t="shared" si="13"/>
        <v>66177600</v>
      </c>
      <c r="P326" s="7">
        <f t="shared" si="14"/>
        <v>95276280</v>
      </c>
      <c r="Q326" s="8"/>
    </row>
    <row r="327" spans="1:17" s="33" customFormat="1" ht="33" customHeight="1">
      <c r="A327" s="3" t="s">
        <v>28</v>
      </c>
      <c r="B327" s="50" t="s">
        <v>212</v>
      </c>
      <c r="C327" s="3" t="s">
        <v>136</v>
      </c>
      <c r="D327" s="51"/>
      <c r="E327" s="8">
        <v>153.80000000000001</v>
      </c>
      <c r="F327" s="3" t="s">
        <v>137</v>
      </c>
      <c r="G327" s="6">
        <v>8120640</v>
      </c>
      <c r="H327" s="6">
        <v>1076600</v>
      </c>
      <c r="I327" s="6">
        <v>0</v>
      </c>
      <c r="J327" s="6">
        <f t="shared" si="12"/>
        <v>9197240</v>
      </c>
      <c r="K327" s="6">
        <v>0</v>
      </c>
      <c r="L327" s="6">
        <v>615200</v>
      </c>
      <c r="M327" s="6">
        <v>20301600</v>
      </c>
      <c r="N327" s="6">
        <v>0</v>
      </c>
      <c r="O327" s="6">
        <f t="shared" si="13"/>
        <v>20916800</v>
      </c>
      <c r="P327" s="7">
        <f t="shared" si="14"/>
        <v>30114040</v>
      </c>
      <c r="Q327" s="8"/>
    </row>
    <row r="328" spans="1:17" s="33" customFormat="1" ht="33" customHeight="1">
      <c r="A328" s="52">
        <v>73</v>
      </c>
      <c r="B328" s="53" t="s">
        <v>213</v>
      </c>
      <c r="C328" s="52" t="s">
        <v>136</v>
      </c>
      <c r="D328" s="54"/>
      <c r="E328" s="43">
        <v>604.9</v>
      </c>
      <c r="F328" s="52"/>
      <c r="G328" s="1">
        <v>31938720</v>
      </c>
      <c r="H328" s="1">
        <v>4635100</v>
      </c>
      <c r="I328" s="1">
        <v>0</v>
      </c>
      <c r="J328" s="1">
        <f t="shared" si="12"/>
        <v>36573820</v>
      </c>
      <c r="K328" s="1">
        <v>6750000</v>
      </c>
      <c r="L328" s="1">
        <v>2419600</v>
      </c>
      <c r="M328" s="1">
        <v>79846800</v>
      </c>
      <c r="N328" s="1">
        <v>0</v>
      </c>
      <c r="O328" s="1">
        <f t="shared" si="13"/>
        <v>89016400</v>
      </c>
      <c r="P328" s="7">
        <f t="shared" si="14"/>
        <v>125590220</v>
      </c>
      <c r="Q328" s="43"/>
    </row>
    <row r="329" spans="1:17" s="33" customFormat="1" ht="33" customHeight="1">
      <c r="A329" s="3" t="s">
        <v>28</v>
      </c>
      <c r="B329" s="50" t="s">
        <v>213</v>
      </c>
      <c r="C329" s="3" t="s">
        <v>136</v>
      </c>
      <c r="D329" s="51"/>
      <c r="E329" s="8">
        <v>133.6</v>
      </c>
      <c r="F329" s="3" t="s">
        <v>142</v>
      </c>
      <c r="G329" s="6">
        <v>7054080</v>
      </c>
      <c r="H329" s="6">
        <v>1336000</v>
      </c>
      <c r="I329" s="6">
        <v>0</v>
      </c>
      <c r="J329" s="6">
        <f t="shared" si="12"/>
        <v>8390080</v>
      </c>
      <c r="K329" s="6">
        <v>6750000</v>
      </c>
      <c r="L329" s="6">
        <v>534400</v>
      </c>
      <c r="M329" s="6">
        <v>17635200</v>
      </c>
      <c r="N329" s="6">
        <v>0</v>
      </c>
      <c r="O329" s="6">
        <f t="shared" si="13"/>
        <v>24919600</v>
      </c>
      <c r="P329" s="7">
        <f t="shared" si="14"/>
        <v>33309680</v>
      </c>
      <c r="Q329" s="8"/>
    </row>
    <row r="330" spans="1:17" s="33" customFormat="1" ht="33" customHeight="1">
      <c r="A330" s="3" t="s">
        <v>28</v>
      </c>
      <c r="B330" s="50" t="s">
        <v>213</v>
      </c>
      <c r="C330" s="3" t="s">
        <v>136</v>
      </c>
      <c r="D330" s="51"/>
      <c r="E330" s="8">
        <v>179.7</v>
      </c>
      <c r="F330" s="3" t="s">
        <v>137</v>
      </c>
      <c r="G330" s="6">
        <v>9488160</v>
      </c>
      <c r="H330" s="6">
        <v>1257900</v>
      </c>
      <c r="I330" s="6">
        <v>0</v>
      </c>
      <c r="J330" s="6">
        <f t="shared" si="12"/>
        <v>10746060</v>
      </c>
      <c r="K330" s="6">
        <v>0</v>
      </c>
      <c r="L330" s="6">
        <v>718800</v>
      </c>
      <c r="M330" s="6">
        <v>23720400</v>
      </c>
      <c r="N330" s="6">
        <v>0</v>
      </c>
      <c r="O330" s="6">
        <f t="shared" si="13"/>
        <v>24439200</v>
      </c>
      <c r="P330" s="7">
        <f t="shared" si="14"/>
        <v>35185260</v>
      </c>
      <c r="Q330" s="8"/>
    </row>
    <row r="331" spans="1:17" s="33" customFormat="1" ht="33" customHeight="1">
      <c r="A331" s="3" t="s">
        <v>28</v>
      </c>
      <c r="B331" s="50" t="s">
        <v>213</v>
      </c>
      <c r="C331" s="3" t="s">
        <v>136</v>
      </c>
      <c r="D331" s="51"/>
      <c r="E331" s="8">
        <v>291.60000000000002</v>
      </c>
      <c r="F331" s="3" t="s">
        <v>137</v>
      </c>
      <c r="G331" s="6">
        <v>15396480</v>
      </c>
      <c r="H331" s="6">
        <v>2041200</v>
      </c>
      <c r="I331" s="6">
        <v>0</v>
      </c>
      <c r="J331" s="6">
        <f t="shared" si="12"/>
        <v>17437680</v>
      </c>
      <c r="K331" s="6">
        <v>0</v>
      </c>
      <c r="L331" s="6">
        <v>1166400</v>
      </c>
      <c r="M331" s="6">
        <v>38491200</v>
      </c>
      <c r="N331" s="6">
        <v>0</v>
      </c>
      <c r="O331" s="6">
        <f t="shared" si="13"/>
        <v>39657600</v>
      </c>
      <c r="P331" s="7">
        <f t="shared" si="14"/>
        <v>57095280</v>
      </c>
      <c r="Q331" s="8"/>
    </row>
    <row r="332" spans="1:17" s="33" customFormat="1" ht="33" customHeight="1">
      <c r="A332" s="52">
        <v>74</v>
      </c>
      <c r="B332" s="53" t="s">
        <v>214</v>
      </c>
      <c r="C332" s="52" t="s">
        <v>136</v>
      </c>
      <c r="D332" s="54"/>
      <c r="E332" s="43">
        <v>831.1</v>
      </c>
      <c r="F332" s="52"/>
      <c r="G332" s="1">
        <v>43882080</v>
      </c>
      <c r="H332" s="1">
        <v>7883500</v>
      </c>
      <c r="I332" s="1">
        <v>0</v>
      </c>
      <c r="J332" s="1">
        <f t="shared" ref="J332:J362" si="15">G332+H332</f>
        <v>51765580</v>
      </c>
      <c r="K332" s="1">
        <v>1350000</v>
      </c>
      <c r="L332" s="1">
        <v>3324400</v>
      </c>
      <c r="M332" s="1">
        <v>109705200</v>
      </c>
      <c r="N332" s="1">
        <v>0</v>
      </c>
      <c r="O332" s="1">
        <f t="shared" ref="O332:O395" si="16">K332+L332+M332+N332</f>
        <v>114379600</v>
      </c>
      <c r="P332" s="7">
        <f t="shared" ref="P332:P395" si="17">O332+J332</f>
        <v>166145180</v>
      </c>
      <c r="Q332" s="43"/>
    </row>
    <row r="333" spans="1:17" s="33" customFormat="1" ht="33" customHeight="1">
      <c r="A333" s="3" t="s">
        <v>28</v>
      </c>
      <c r="B333" s="50" t="s">
        <v>215</v>
      </c>
      <c r="C333" s="3" t="s">
        <v>136</v>
      </c>
      <c r="D333" s="51"/>
      <c r="E333" s="8">
        <v>172.5</v>
      </c>
      <c r="F333" s="3" t="s">
        <v>142</v>
      </c>
      <c r="G333" s="6">
        <v>9108000</v>
      </c>
      <c r="H333" s="6">
        <v>1725000</v>
      </c>
      <c r="I333" s="6">
        <v>0</v>
      </c>
      <c r="J333" s="6">
        <f t="shared" si="15"/>
        <v>10833000</v>
      </c>
      <c r="K333" s="6">
        <v>1350000</v>
      </c>
      <c r="L333" s="6">
        <v>690000</v>
      </c>
      <c r="M333" s="6">
        <v>22770000</v>
      </c>
      <c r="N333" s="6">
        <v>0</v>
      </c>
      <c r="O333" s="6">
        <f t="shared" si="16"/>
        <v>24810000</v>
      </c>
      <c r="P333" s="7">
        <f t="shared" si="17"/>
        <v>35643000</v>
      </c>
      <c r="Q333" s="8"/>
    </row>
    <row r="334" spans="1:17" s="33" customFormat="1" ht="33" customHeight="1">
      <c r="A334" s="3" t="s">
        <v>28</v>
      </c>
      <c r="B334" s="50" t="s">
        <v>215</v>
      </c>
      <c r="C334" s="3" t="s">
        <v>136</v>
      </c>
      <c r="D334" s="51"/>
      <c r="E334" s="8">
        <v>142.5</v>
      </c>
      <c r="F334" s="3" t="s">
        <v>137</v>
      </c>
      <c r="G334" s="6">
        <v>7524000</v>
      </c>
      <c r="H334" s="6">
        <v>997500</v>
      </c>
      <c r="I334" s="6">
        <v>0</v>
      </c>
      <c r="J334" s="6">
        <f t="shared" si="15"/>
        <v>8521500</v>
      </c>
      <c r="K334" s="6">
        <v>0</v>
      </c>
      <c r="L334" s="6">
        <v>570000</v>
      </c>
      <c r="M334" s="6">
        <v>18810000</v>
      </c>
      <c r="N334" s="6">
        <v>0</v>
      </c>
      <c r="O334" s="6">
        <f t="shared" si="16"/>
        <v>19380000</v>
      </c>
      <c r="P334" s="7">
        <f t="shared" si="17"/>
        <v>27901500</v>
      </c>
      <c r="Q334" s="8"/>
    </row>
    <row r="335" spans="1:17" s="33" customFormat="1" ht="33" customHeight="1">
      <c r="A335" s="3" t="s">
        <v>28</v>
      </c>
      <c r="B335" s="50" t="s">
        <v>215</v>
      </c>
      <c r="C335" s="3" t="s">
        <v>136</v>
      </c>
      <c r="D335" s="51"/>
      <c r="E335" s="8">
        <v>516.1</v>
      </c>
      <c r="F335" s="3" t="s">
        <v>142</v>
      </c>
      <c r="G335" s="6">
        <v>27250080</v>
      </c>
      <c r="H335" s="6">
        <v>5161000</v>
      </c>
      <c r="I335" s="6">
        <v>0</v>
      </c>
      <c r="J335" s="6">
        <f t="shared" si="15"/>
        <v>32411080</v>
      </c>
      <c r="K335" s="6">
        <v>0</v>
      </c>
      <c r="L335" s="6">
        <v>2064400</v>
      </c>
      <c r="M335" s="6">
        <v>68125200</v>
      </c>
      <c r="N335" s="6">
        <v>0</v>
      </c>
      <c r="O335" s="6">
        <f t="shared" si="16"/>
        <v>70189600</v>
      </c>
      <c r="P335" s="7">
        <f t="shared" si="17"/>
        <v>102600680</v>
      </c>
      <c r="Q335" s="8"/>
    </row>
    <row r="336" spans="1:17" s="33" customFormat="1" ht="33" customHeight="1">
      <c r="A336" s="52">
        <v>75</v>
      </c>
      <c r="B336" s="53" t="s">
        <v>216</v>
      </c>
      <c r="C336" s="52" t="s">
        <v>136</v>
      </c>
      <c r="D336" s="54"/>
      <c r="E336" s="43">
        <v>225.8</v>
      </c>
      <c r="F336" s="52"/>
      <c r="G336" s="1">
        <v>11922240</v>
      </c>
      <c r="H336" s="1">
        <v>2258000</v>
      </c>
      <c r="I336" s="1">
        <v>0</v>
      </c>
      <c r="J336" s="1">
        <f t="shared" si="15"/>
        <v>14180240</v>
      </c>
      <c r="K336" s="1">
        <v>1350000</v>
      </c>
      <c r="L336" s="1">
        <v>903200</v>
      </c>
      <c r="M336" s="1">
        <v>29805600</v>
      </c>
      <c r="N336" s="1">
        <v>0</v>
      </c>
      <c r="O336" s="1">
        <f t="shared" si="16"/>
        <v>32058800</v>
      </c>
      <c r="P336" s="7">
        <f t="shared" si="17"/>
        <v>46239040</v>
      </c>
      <c r="Q336" s="43"/>
    </row>
    <row r="337" spans="1:17" s="33" customFormat="1" ht="33" customHeight="1">
      <c r="A337" s="3" t="s">
        <v>28</v>
      </c>
      <c r="B337" s="50" t="s">
        <v>216</v>
      </c>
      <c r="C337" s="3" t="s">
        <v>136</v>
      </c>
      <c r="D337" s="51"/>
      <c r="E337" s="8">
        <v>225.8</v>
      </c>
      <c r="F337" s="3" t="s">
        <v>142</v>
      </c>
      <c r="G337" s="6">
        <v>11922240</v>
      </c>
      <c r="H337" s="6">
        <v>2258000</v>
      </c>
      <c r="I337" s="6">
        <v>0</v>
      </c>
      <c r="J337" s="6">
        <f t="shared" si="15"/>
        <v>14180240</v>
      </c>
      <c r="K337" s="6">
        <v>1350000</v>
      </c>
      <c r="L337" s="6">
        <v>903200</v>
      </c>
      <c r="M337" s="6">
        <v>29805600</v>
      </c>
      <c r="N337" s="6">
        <v>0</v>
      </c>
      <c r="O337" s="6">
        <f t="shared" si="16"/>
        <v>32058800</v>
      </c>
      <c r="P337" s="7">
        <f t="shared" si="17"/>
        <v>46239040</v>
      </c>
      <c r="Q337" s="8"/>
    </row>
    <row r="338" spans="1:17" s="33" customFormat="1" ht="33" customHeight="1">
      <c r="A338" s="52">
        <v>76</v>
      </c>
      <c r="B338" s="53" t="s">
        <v>217</v>
      </c>
      <c r="C338" s="52" t="s">
        <v>136</v>
      </c>
      <c r="D338" s="54"/>
      <c r="E338" s="43">
        <v>616.9</v>
      </c>
      <c r="F338" s="52"/>
      <c r="G338" s="1">
        <v>32572320</v>
      </c>
      <c r="H338" s="1">
        <v>4707400</v>
      </c>
      <c r="I338" s="1">
        <v>0</v>
      </c>
      <c r="J338" s="1">
        <f t="shared" si="15"/>
        <v>37279720</v>
      </c>
      <c r="K338" s="1">
        <v>1350000</v>
      </c>
      <c r="L338" s="1">
        <v>2467600</v>
      </c>
      <c r="M338" s="1">
        <v>81430800</v>
      </c>
      <c r="N338" s="1">
        <v>0</v>
      </c>
      <c r="O338" s="1">
        <f t="shared" si="16"/>
        <v>85248400</v>
      </c>
      <c r="P338" s="7">
        <f t="shared" si="17"/>
        <v>122528120</v>
      </c>
      <c r="Q338" s="43"/>
    </row>
    <row r="339" spans="1:17" s="33" customFormat="1" ht="33" customHeight="1">
      <c r="A339" s="3" t="s">
        <v>28</v>
      </c>
      <c r="B339" s="50" t="s">
        <v>217</v>
      </c>
      <c r="C339" s="3" t="s">
        <v>136</v>
      </c>
      <c r="D339" s="51"/>
      <c r="E339" s="8">
        <v>129.69999999999999</v>
      </c>
      <c r="F339" s="3" t="s">
        <v>142</v>
      </c>
      <c r="G339" s="6">
        <v>6848160</v>
      </c>
      <c r="H339" s="6">
        <v>1297000</v>
      </c>
      <c r="I339" s="6">
        <v>0</v>
      </c>
      <c r="J339" s="6">
        <f t="shared" si="15"/>
        <v>8145160</v>
      </c>
      <c r="K339" s="6">
        <v>1350000</v>
      </c>
      <c r="L339" s="6">
        <v>518800</v>
      </c>
      <c r="M339" s="6">
        <v>17120400</v>
      </c>
      <c r="N339" s="6">
        <v>0</v>
      </c>
      <c r="O339" s="6">
        <f t="shared" si="16"/>
        <v>18989200</v>
      </c>
      <c r="P339" s="7">
        <f t="shared" si="17"/>
        <v>27134360</v>
      </c>
      <c r="Q339" s="8"/>
    </row>
    <row r="340" spans="1:17" s="33" customFormat="1" ht="33" customHeight="1">
      <c r="A340" s="3" t="s">
        <v>28</v>
      </c>
      <c r="B340" s="50" t="s">
        <v>217</v>
      </c>
      <c r="C340" s="3" t="s">
        <v>136</v>
      </c>
      <c r="D340" s="51"/>
      <c r="E340" s="8">
        <v>487.2</v>
      </c>
      <c r="F340" s="3" t="s">
        <v>137</v>
      </c>
      <c r="G340" s="6">
        <v>25724160</v>
      </c>
      <c r="H340" s="6">
        <v>3410400</v>
      </c>
      <c r="I340" s="6">
        <v>0</v>
      </c>
      <c r="J340" s="6">
        <f t="shared" si="15"/>
        <v>29134560</v>
      </c>
      <c r="K340" s="6">
        <v>0</v>
      </c>
      <c r="L340" s="6">
        <v>1948800</v>
      </c>
      <c r="M340" s="6">
        <v>64310400</v>
      </c>
      <c r="N340" s="6">
        <v>0</v>
      </c>
      <c r="O340" s="6">
        <f t="shared" si="16"/>
        <v>66259200</v>
      </c>
      <c r="P340" s="7">
        <f t="shared" si="17"/>
        <v>95393760</v>
      </c>
      <c r="Q340" s="8"/>
    </row>
    <row r="341" spans="1:17" s="33" customFormat="1" ht="33" customHeight="1">
      <c r="A341" s="52">
        <v>77</v>
      </c>
      <c r="B341" s="53" t="s">
        <v>218</v>
      </c>
      <c r="C341" s="52" t="s">
        <v>136</v>
      </c>
      <c r="D341" s="54"/>
      <c r="E341" s="26">
        <v>1243</v>
      </c>
      <c r="F341" s="52"/>
      <c r="G341" s="7">
        <v>65630400</v>
      </c>
      <c r="H341" s="7">
        <v>8701000</v>
      </c>
      <c r="I341" s="1">
        <v>0</v>
      </c>
      <c r="J341" s="7">
        <f t="shared" si="15"/>
        <v>74331400</v>
      </c>
      <c r="K341" s="7">
        <v>9450000</v>
      </c>
      <c r="L341" s="7">
        <v>4972000</v>
      </c>
      <c r="M341" s="7">
        <v>164076000</v>
      </c>
      <c r="N341" s="7">
        <v>0</v>
      </c>
      <c r="O341" s="7">
        <f t="shared" si="16"/>
        <v>178498000</v>
      </c>
      <c r="P341" s="7">
        <f t="shared" si="17"/>
        <v>252829400</v>
      </c>
      <c r="Q341" s="26"/>
    </row>
    <row r="342" spans="1:17" s="33" customFormat="1" ht="33" customHeight="1">
      <c r="A342" s="3" t="s">
        <v>28</v>
      </c>
      <c r="B342" s="50" t="s">
        <v>218</v>
      </c>
      <c r="C342" s="3" t="s">
        <v>136</v>
      </c>
      <c r="D342" s="51"/>
      <c r="E342" s="9"/>
      <c r="F342" s="3" t="s">
        <v>142</v>
      </c>
      <c r="G342" s="10">
        <v>0</v>
      </c>
      <c r="H342" s="10">
        <v>0</v>
      </c>
      <c r="I342" s="6">
        <v>0</v>
      </c>
      <c r="J342" s="10">
        <f t="shared" si="15"/>
        <v>0</v>
      </c>
      <c r="K342" s="10">
        <v>9450000</v>
      </c>
      <c r="L342" s="10">
        <v>0</v>
      </c>
      <c r="M342" s="10">
        <v>0</v>
      </c>
      <c r="N342" s="6">
        <v>0</v>
      </c>
      <c r="O342" s="10">
        <f t="shared" si="16"/>
        <v>9450000</v>
      </c>
      <c r="P342" s="7">
        <f t="shared" si="17"/>
        <v>9450000</v>
      </c>
      <c r="Q342" s="9"/>
    </row>
    <row r="343" spans="1:17" s="33" customFormat="1" ht="33" customHeight="1">
      <c r="A343" s="3" t="s">
        <v>28</v>
      </c>
      <c r="B343" s="50" t="s">
        <v>218</v>
      </c>
      <c r="C343" s="3" t="s">
        <v>136</v>
      </c>
      <c r="D343" s="51"/>
      <c r="E343" s="9">
        <v>599.70000000000005</v>
      </c>
      <c r="F343" s="3" t="s">
        <v>137</v>
      </c>
      <c r="G343" s="10">
        <v>31664160</v>
      </c>
      <c r="H343" s="10">
        <v>4197900</v>
      </c>
      <c r="I343" s="6">
        <v>0</v>
      </c>
      <c r="J343" s="10">
        <f t="shared" si="15"/>
        <v>35862060</v>
      </c>
      <c r="K343" s="10">
        <v>0</v>
      </c>
      <c r="L343" s="10">
        <v>2398800</v>
      </c>
      <c r="M343" s="10">
        <v>79160400</v>
      </c>
      <c r="N343" s="6">
        <v>0</v>
      </c>
      <c r="O343" s="10">
        <f t="shared" si="16"/>
        <v>81559200</v>
      </c>
      <c r="P343" s="7">
        <f t="shared" si="17"/>
        <v>117421260</v>
      </c>
      <c r="Q343" s="9"/>
    </row>
    <row r="344" spans="1:17" s="33" customFormat="1" ht="33" customHeight="1">
      <c r="A344" s="3" t="s">
        <v>28</v>
      </c>
      <c r="B344" s="50" t="s">
        <v>218</v>
      </c>
      <c r="C344" s="3" t="s">
        <v>136</v>
      </c>
      <c r="D344" s="51"/>
      <c r="E344" s="9">
        <v>643.29999999999995</v>
      </c>
      <c r="F344" s="3" t="s">
        <v>137</v>
      </c>
      <c r="G344" s="10">
        <v>33966240</v>
      </c>
      <c r="H344" s="10">
        <v>4503100</v>
      </c>
      <c r="I344" s="6">
        <v>0</v>
      </c>
      <c r="J344" s="10">
        <f t="shared" si="15"/>
        <v>38469340</v>
      </c>
      <c r="K344" s="10">
        <v>0</v>
      </c>
      <c r="L344" s="10">
        <v>2573200</v>
      </c>
      <c r="M344" s="10">
        <v>84915600</v>
      </c>
      <c r="N344" s="6">
        <v>0</v>
      </c>
      <c r="O344" s="10">
        <f t="shared" si="16"/>
        <v>87488800</v>
      </c>
      <c r="P344" s="7">
        <f t="shared" si="17"/>
        <v>125958140</v>
      </c>
      <c r="Q344" s="9"/>
    </row>
    <row r="345" spans="1:17" s="33" customFormat="1" ht="33" customHeight="1">
      <c r="A345" s="52">
        <v>78</v>
      </c>
      <c r="B345" s="53" t="s">
        <v>219</v>
      </c>
      <c r="C345" s="52" t="s">
        <v>136</v>
      </c>
      <c r="D345" s="54"/>
      <c r="E345" s="26">
        <v>317.89999999999998</v>
      </c>
      <c r="F345" s="52"/>
      <c r="G345" s="7">
        <v>16785120</v>
      </c>
      <c r="H345" s="7">
        <v>2225300</v>
      </c>
      <c r="I345" s="1">
        <v>0</v>
      </c>
      <c r="J345" s="7">
        <f t="shared" si="15"/>
        <v>19010420</v>
      </c>
      <c r="K345" s="7">
        <v>4050000</v>
      </c>
      <c r="L345" s="7">
        <v>1271600</v>
      </c>
      <c r="M345" s="7">
        <v>41962800</v>
      </c>
      <c r="N345" s="7">
        <v>0</v>
      </c>
      <c r="O345" s="7">
        <f t="shared" si="16"/>
        <v>47284400</v>
      </c>
      <c r="P345" s="7">
        <f t="shared" si="17"/>
        <v>66294820</v>
      </c>
      <c r="Q345" s="26"/>
    </row>
    <row r="346" spans="1:17" s="33" customFormat="1" ht="33" customHeight="1">
      <c r="A346" s="3" t="s">
        <v>28</v>
      </c>
      <c r="B346" s="50" t="s">
        <v>219</v>
      </c>
      <c r="C346" s="3" t="s">
        <v>136</v>
      </c>
      <c r="D346" s="51"/>
      <c r="E346" s="9"/>
      <c r="F346" s="3" t="s">
        <v>142</v>
      </c>
      <c r="G346" s="10">
        <v>0</v>
      </c>
      <c r="H346" s="10">
        <v>0</v>
      </c>
      <c r="I346" s="6">
        <v>0</v>
      </c>
      <c r="J346" s="10">
        <f t="shared" si="15"/>
        <v>0</v>
      </c>
      <c r="K346" s="10">
        <v>4050000</v>
      </c>
      <c r="L346" s="10">
        <v>0</v>
      </c>
      <c r="M346" s="10">
        <v>0</v>
      </c>
      <c r="N346" s="6">
        <v>0</v>
      </c>
      <c r="O346" s="10">
        <f t="shared" si="16"/>
        <v>4050000</v>
      </c>
      <c r="P346" s="7">
        <f t="shared" si="17"/>
        <v>4050000</v>
      </c>
      <c r="Q346" s="9"/>
    </row>
    <row r="347" spans="1:17" s="33" customFormat="1" ht="33" customHeight="1">
      <c r="A347" s="3" t="s">
        <v>28</v>
      </c>
      <c r="B347" s="50" t="s">
        <v>219</v>
      </c>
      <c r="C347" s="3" t="s">
        <v>136</v>
      </c>
      <c r="D347" s="51"/>
      <c r="E347" s="9">
        <v>317.89999999999998</v>
      </c>
      <c r="F347" s="3" t="s">
        <v>137</v>
      </c>
      <c r="G347" s="10">
        <v>16785120</v>
      </c>
      <c r="H347" s="10">
        <v>2225300</v>
      </c>
      <c r="I347" s="6">
        <v>0</v>
      </c>
      <c r="J347" s="10">
        <f t="shared" si="15"/>
        <v>19010420</v>
      </c>
      <c r="K347" s="10">
        <v>0</v>
      </c>
      <c r="L347" s="10">
        <v>1271600</v>
      </c>
      <c r="M347" s="10">
        <v>41962800</v>
      </c>
      <c r="N347" s="6">
        <v>0</v>
      </c>
      <c r="O347" s="10">
        <f t="shared" si="16"/>
        <v>43234400</v>
      </c>
      <c r="P347" s="7">
        <f t="shared" si="17"/>
        <v>62244820</v>
      </c>
      <c r="Q347" s="9"/>
    </row>
    <row r="348" spans="1:17" s="33" customFormat="1" ht="33" customHeight="1">
      <c r="A348" s="52">
        <v>79</v>
      </c>
      <c r="B348" s="53" t="s">
        <v>220</v>
      </c>
      <c r="C348" s="52" t="s">
        <v>136</v>
      </c>
      <c r="D348" s="54"/>
      <c r="E348" s="26">
        <v>2857.7</v>
      </c>
      <c r="F348" s="52"/>
      <c r="G348" s="7">
        <v>150886560</v>
      </c>
      <c r="H348" s="7">
        <v>20003900</v>
      </c>
      <c r="I348" s="1">
        <v>0</v>
      </c>
      <c r="J348" s="7">
        <f t="shared" si="15"/>
        <v>170890460</v>
      </c>
      <c r="K348" s="7">
        <v>16200000</v>
      </c>
      <c r="L348" s="7">
        <v>11430800</v>
      </c>
      <c r="M348" s="7">
        <v>377216400</v>
      </c>
      <c r="N348" s="7">
        <v>3000000</v>
      </c>
      <c r="O348" s="7">
        <f t="shared" si="16"/>
        <v>407847200</v>
      </c>
      <c r="P348" s="7">
        <f t="shared" si="17"/>
        <v>578737660</v>
      </c>
      <c r="Q348" s="26"/>
    </row>
    <row r="349" spans="1:17" s="33" customFormat="1" ht="33" customHeight="1">
      <c r="A349" s="3" t="s">
        <v>28</v>
      </c>
      <c r="B349" s="50" t="s">
        <v>220</v>
      </c>
      <c r="C349" s="3" t="s">
        <v>136</v>
      </c>
      <c r="D349" s="51"/>
      <c r="E349" s="9">
        <v>547.1</v>
      </c>
      <c r="F349" s="3" t="s">
        <v>137</v>
      </c>
      <c r="G349" s="10">
        <v>28886880</v>
      </c>
      <c r="H349" s="10">
        <v>3829700</v>
      </c>
      <c r="I349" s="6">
        <v>0</v>
      </c>
      <c r="J349" s="10">
        <f t="shared" si="15"/>
        <v>32716580</v>
      </c>
      <c r="K349" s="10">
        <v>16200000</v>
      </c>
      <c r="L349" s="10">
        <v>2188400</v>
      </c>
      <c r="M349" s="10">
        <v>72217200</v>
      </c>
      <c r="N349" s="10">
        <v>3000000</v>
      </c>
      <c r="O349" s="10">
        <f t="shared" si="16"/>
        <v>93605600</v>
      </c>
      <c r="P349" s="7">
        <f t="shared" si="17"/>
        <v>126322180</v>
      </c>
      <c r="Q349" s="9"/>
    </row>
    <row r="350" spans="1:17" s="33" customFormat="1" ht="33" customHeight="1">
      <c r="A350" s="3" t="s">
        <v>28</v>
      </c>
      <c r="B350" s="50" t="s">
        <v>220</v>
      </c>
      <c r="C350" s="3" t="s">
        <v>136</v>
      </c>
      <c r="D350" s="51"/>
      <c r="E350" s="9">
        <v>514.5</v>
      </c>
      <c r="F350" s="3" t="s">
        <v>139</v>
      </c>
      <c r="G350" s="10">
        <v>27165600</v>
      </c>
      <c r="H350" s="10">
        <v>3601500</v>
      </c>
      <c r="I350" s="6">
        <v>0</v>
      </c>
      <c r="J350" s="10">
        <f t="shared" si="15"/>
        <v>30767100</v>
      </c>
      <c r="K350" s="10">
        <v>0</v>
      </c>
      <c r="L350" s="10">
        <v>2058000</v>
      </c>
      <c r="M350" s="10">
        <v>67914000</v>
      </c>
      <c r="N350" s="6">
        <v>0</v>
      </c>
      <c r="O350" s="10">
        <f t="shared" si="16"/>
        <v>69972000</v>
      </c>
      <c r="P350" s="7">
        <f t="shared" si="17"/>
        <v>100739100</v>
      </c>
      <c r="Q350" s="9"/>
    </row>
    <row r="351" spans="1:17" s="33" customFormat="1" ht="33" customHeight="1">
      <c r="A351" s="3" t="s">
        <v>28</v>
      </c>
      <c r="B351" s="50" t="s">
        <v>220</v>
      </c>
      <c r="C351" s="3" t="s">
        <v>136</v>
      </c>
      <c r="D351" s="51"/>
      <c r="E351" s="9">
        <v>372</v>
      </c>
      <c r="F351" s="3" t="s">
        <v>137</v>
      </c>
      <c r="G351" s="10">
        <v>19641600</v>
      </c>
      <c r="H351" s="10">
        <v>2604000</v>
      </c>
      <c r="I351" s="6">
        <v>0</v>
      </c>
      <c r="J351" s="10">
        <f t="shared" si="15"/>
        <v>22245600</v>
      </c>
      <c r="K351" s="10">
        <v>0</v>
      </c>
      <c r="L351" s="10">
        <v>1488000</v>
      </c>
      <c r="M351" s="10">
        <v>49104000</v>
      </c>
      <c r="N351" s="6">
        <v>0</v>
      </c>
      <c r="O351" s="10">
        <f t="shared" si="16"/>
        <v>50592000</v>
      </c>
      <c r="P351" s="7">
        <f t="shared" si="17"/>
        <v>72837600</v>
      </c>
      <c r="Q351" s="9"/>
    </row>
    <row r="352" spans="1:17" s="33" customFormat="1" ht="33" customHeight="1">
      <c r="A352" s="3" t="s">
        <v>28</v>
      </c>
      <c r="B352" s="50" t="s">
        <v>220</v>
      </c>
      <c r="C352" s="3" t="s">
        <v>136</v>
      </c>
      <c r="D352" s="51"/>
      <c r="E352" s="9">
        <v>522.79999999999995</v>
      </c>
      <c r="F352" s="3" t="s">
        <v>137</v>
      </c>
      <c r="G352" s="10">
        <v>27603840</v>
      </c>
      <c r="H352" s="10">
        <v>3659600</v>
      </c>
      <c r="I352" s="6">
        <v>0</v>
      </c>
      <c r="J352" s="10">
        <f t="shared" si="15"/>
        <v>31263440</v>
      </c>
      <c r="K352" s="10">
        <v>0</v>
      </c>
      <c r="L352" s="10">
        <v>2091200</v>
      </c>
      <c r="M352" s="10">
        <v>69009600</v>
      </c>
      <c r="N352" s="6">
        <v>0</v>
      </c>
      <c r="O352" s="10">
        <f t="shared" si="16"/>
        <v>71100800</v>
      </c>
      <c r="P352" s="7">
        <f t="shared" si="17"/>
        <v>102364240</v>
      </c>
      <c r="Q352" s="9"/>
    </row>
    <row r="353" spans="1:34" s="33" customFormat="1" ht="33" customHeight="1">
      <c r="A353" s="3" t="s">
        <v>28</v>
      </c>
      <c r="B353" s="50" t="s">
        <v>220</v>
      </c>
      <c r="C353" s="3" t="s">
        <v>136</v>
      </c>
      <c r="D353" s="51"/>
      <c r="E353" s="9">
        <v>164.9</v>
      </c>
      <c r="F353" s="3" t="s">
        <v>137</v>
      </c>
      <c r="G353" s="10">
        <v>8706720</v>
      </c>
      <c r="H353" s="10">
        <v>1154300</v>
      </c>
      <c r="I353" s="6">
        <v>0</v>
      </c>
      <c r="J353" s="10">
        <f t="shared" si="15"/>
        <v>9861020</v>
      </c>
      <c r="K353" s="10">
        <v>0</v>
      </c>
      <c r="L353" s="10">
        <v>659600</v>
      </c>
      <c r="M353" s="10">
        <v>21766800</v>
      </c>
      <c r="N353" s="6">
        <v>0</v>
      </c>
      <c r="O353" s="10">
        <f t="shared" si="16"/>
        <v>22426400</v>
      </c>
      <c r="P353" s="7">
        <f t="shared" si="17"/>
        <v>32287420</v>
      </c>
      <c r="Q353" s="9"/>
    </row>
    <row r="354" spans="1:34" s="33" customFormat="1" ht="33" customHeight="1">
      <c r="A354" s="3" t="s">
        <v>28</v>
      </c>
      <c r="B354" s="50" t="s">
        <v>220</v>
      </c>
      <c r="C354" s="3" t="s">
        <v>136</v>
      </c>
      <c r="D354" s="51"/>
      <c r="E354" s="9">
        <v>172.9</v>
      </c>
      <c r="F354" s="3" t="s">
        <v>137</v>
      </c>
      <c r="G354" s="10">
        <v>9129120</v>
      </c>
      <c r="H354" s="10">
        <v>1210300</v>
      </c>
      <c r="I354" s="6">
        <v>0</v>
      </c>
      <c r="J354" s="10">
        <f t="shared" si="15"/>
        <v>10339420</v>
      </c>
      <c r="K354" s="10">
        <v>0</v>
      </c>
      <c r="L354" s="10">
        <v>691600</v>
      </c>
      <c r="M354" s="10">
        <v>22822800</v>
      </c>
      <c r="N354" s="6">
        <v>0</v>
      </c>
      <c r="O354" s="10">
        <f t="shared" si="16"/>
        <v>23514400</v>
      </c>
      <c r="P354" s="7">
        <f t="shared" si="17"/>
        <v>33853820</v>
      </c>
      <c r="Q354" s="9"/>
    </row>
    <row r="355" spans="1:34" s="33" customFormat="1" ht="33" customHeight="1">
      <c r="A355" s="3" t="s">
        <v>28</v>
      </c>
      <c r="B355" s="50" t="s">
        <v>220</v>
      </c>
      <c r="C355" s="3" t="s">
        <v>136</v>
      </c>
      <c r="D355" s="51"/>
      <c r="E355" s="9">
        <v>563.5</v>
      </c>
      <c r="F355" s="3" t="s">
        <v>137</v>
      </c>
      <c r="G355" s="10">
        <v>29752800</v>
      </c>
      <c r="H355" s="10">
        <v>3944500</v>
      </c>
      <c r="I355" s="6">
        <v>0</v>
      </c>
      <c r="J355" s="10">
        <f t="shared" si="15"/>
        <v>33697300</v>
      </c>
      <c r="K355" s="10">
        <v>0</v>
      </c>
      <c r="L355" s="10">
        <v>2254000</v>
      </c>
      <c r="M355" s="10">
        <v>74382000</v>
      </c>
      <c r="N355" s="6">
        <v>0</v>
      </c>
      <c r="O355" s="10">
        <f t="shared" si="16"/>
        <v>76636000</v>
      </c>
      <c r="P355" s="7">
        <f t="shared" si="17"/>
        <v>110333300</v>
      </c>
      <c r="Q355" s="9"/>
    </row>
    <row r="356" spans="1:34" s="33" customFormat="1" ht="33" customHeight="1">
      <c r="A356" s="52">
        <v>80</v>
      </c>
      <c r="B356" s="53" t="s">
        <v>221</v>
      </c>
      <c r="C356" s="52" t="s">
        <v>136</v>
      </c>
      <c r="D356" s="54"/>
      <c r="E356" s="26">
        <v>460.8</v>
      </c>
      <c r="F356" s="52"/>
      <c r="G356" s="7">
        <v>24330240</v>
      </c>
      <c r="H356" s="7">
        <v>3225600</v>
      </c>
      <c r="I356" s="1">
        <v>0</v>
      </c>
      <c r="J356" s="7">
        <f t="shared" si="15"/>
        <v>27555840</v>
      </c>
      <c r="K356" s="7">
        <v>2700000</v>
      </c>
      <c r="L356" s="7">
        <v>1843200</v>
      </c>
      <c r="M356" s="7">
        <v>60825600</v>
      </c>
      <c r="N356" s="7">
        <v>3000000</v>
      </c>
      <c r="O356" s="7">
        <f t="shared" si="16"/>
        <v>68368800</v>
      </c>
      <c r="P356" s="7">
        <f t="shared" si="17"/>
        <v>95924640</v>
      </c>
      <c r="Q356" s="26"/>
    </row>
    <row r="357" spans="1:34" s="33" customFormat="1" ht="33" customHeight="1">
      <c r="A357" s="3" t="s">
        <v>28</v>
      </c>
      <c r="B357" s="50" t="s">
        <v>221</v>
      </c>
      <c r="C357" s="3" t="s">
        <v>136</v>
      </c>
      <c r="D357" s="51"/>
      <c r="E357" s="9">
        <v>460.8</v>
      </c>
      <c r="F357" s="3" t="s">
        <v>137</v>
      </c>
      <c r="G357" s="10">
        <v>24330240</v>
      </c>
      <c r="H357" s="10">
        <v>3225600</v>
      </c>
      <c r="I357" s="6">
        <v>0</v>
      </c>
      <c r="J357" s="10">
        <f t="shared" si="15"/>
        <v>27555840</v>
      </c>
      <c r="K357" s="10">
        <v>2700000</v>
      </c>
      <c r="L357" s="10">
        <v>1843200</v>
      </c>
      <c r="M357" s="10">
        <v>60825600</v>
      </c>
      <c r="N357" s="10">
        <v>3000000</v>
      </c>
      <c r="O357" s="10">
        <f t="shared" si="16"/>
        <v>68368800</v>
      </c>
      <c r="P357" s="7">
        <f t="shared" si="17"/>
        <v>95924640</v>
      </c>
      <c r="Q357" s="9"/>
    </row>
    <row r="358" spans="1:34" s="33" customFormat="1" ht="33" customHeight="1">
      <c r="A358" s="52">
        <v>81</v>
      </c>
      <c r="B358" s="53" t="s">
        <v>222</v>
      </c>
      <c r="C358" s="52" t="s">
        <v>136</v>
      </c>
      <c r="D358" s="54"/>
      <c r="E358" s="26">
        <v>1180.5</v>
      </c>
      <c r="F358" s="52"/>
      <c r="G358" s="7">
        <v>62330400</v>
      </c>
      <c r="H358" s="7">
        <v>8830500</v>
      </c>
      <c r="I358" s="1">
        <v>0</v>
      </c>
      <c r="J358" s="7">
        <f t="shared" si="15"/>
        <v>71160900</v>
      </c>
      <c r="K358" s="7">
        <v>13500000</v>
      </c>
      <c r="L358" s="7">
        <v>4722000</v>
      </c>
      <c r="M358" s="7">
        <v>155826000</v>
      </c>
      <c r="N358" s="7">
        <v>3000000</v>
      </c>
      <c r="O358" s="7">
        <f t="shared" si="16"/>
        <v>177048000</v>
      </c>
      <c r="P358" s="7">
        <f t="shared" si="17"/>
        <v>248208900</v>
      </c>
      <c r="Q358" s="26"/>
    </row>
    <row r="359" spans="1:34" s="33" customFormat="1" ht="33" customHeight="1">
      <c r="A359" s="3" t="s">
        <v>28</v>
      </c>
      <c r="B359" s="50" t="s">
        <v>222</v>
      </c>
      <c r="C359" s="3" t="s">
        <v>136</v>
      </c>
      <c r="D359" s="51"/>
      <c r="E359" s="9">
        <v>189</v>
      </c>
      <c r="F359" s="3" t="s">
        <v>142</v>
      </c>
      <c r="G359" s="10">
        <v>9979200</v>
      </c>
      <c r="H359" s="10">
        <v>1890000</v>
      </c>
      <c r="I359" s="6">
        <v>0</v>
      </c>
      <c r="J359" s="10">
        <f t="shared" si="15"/>
        <v>11869200</v>
      </c>
      <c r="K359" s="10">
        <v>13500000</v>
      </c>
      <c r="L359" s="10">
        <v>756000</v>
      </c>
      <c r="M359" s="10">
        <v>24948000</v>
      </c>
      <c r="N359" s="10">
        <v>3000000</v>
      </c>
      <c r="O359" s="10">
        <f t="shared" si="16"/>
        <v>42204000</v>
      </c>
      <c r="P359" s="7">
        <f t="shared" si="17"/>
        <v>54073200</v>
      </c>
      <c r="Q359" s="9"/>
    </row>
    <row r="360" spans="1:34" s="33" customFormat="1" ht="33" customHeight="1">
      <c r="A360" s="3" t="s">
        <v>28</v>
      </c>
      <c r="B360" s="50" t="s">
        <v>222</v>
      </c>
      <c r="C360" s="3" t="s">
        <v>136</v>
      </c>
      <c r="D360" s="51"/>
      <c r="E360" s="9">
        <v>241.7</v>
      </c>
      <c r="F360" s="3" t="s">
        <v>137</v>
      </c>
      <c r="G360" s="10">
        <v>12761760</v>
      </c>
      <c r="H360" s="10">
        <v>1691900</v>
      </c>
      <c r="I360" s="6">
        <v>0</v>
      </c>
      <c r="J360" s="10">
        <f t="shared" si="15"/>
        <v>14453660</v>
      </c>
      <c r="K360" s="10">
        <v>0</v>
      </c>
      <c r="L360" s="10">
        <v>966800</v>
      </c>
      <c r="M360" s="10">
        <v>31904400</v>
      </c>
      <c r="N360" s="6">
        <v>0</v>
      </c>
      <c r="O360" s="10">
        <f t="shared" si="16"/>
        <v>32871200</v>
      </c>
      <c r="P360" s="7">
        <f t="shared" si="17"/>
        <v>47324860</v>
      </c>
      <c r="Q360" s="9"/>
    </row>
    <row r="361" spans="1:34" s="33" customFormat="1" ht="33" customHeight="1">
      <c r="A361" s="3" t="s">
        <v>28</v>
      </c>
      <c r="B361" s="50" t="s">
        <v>222</v>
      </c>
      <c r="C361" s="3" t="s">
        <v>136</v>
      </c>
      <c r="D361" s="51"/>
      <c r="E361" s="9">
        <v>354.3</v>
      </c>
      <c r="F361" s="3" t="s">
        <v>137</v>
      </c>
      <c r="G361" s="10">
        <v>18707040</v>
      </c>
      <c r="H361" s="10">
        <v>2480100</v>
      </c>
      <c r="I361" s="6">
        <v>0</v>
      </c>
      <c r="J361" s="10">
        <f t="shared" si="15"/>
        <v>21187140</v>
      </c>
      <c r="K361" s="10">
        <v>0</v>
      </c>
      <c r="L361" s="10">
        <v>1417200</v>
      </c>
      <c r="M361" s="10">
        <v>46767600</v>
      </c>
      <c r="N361" s="6">
        <v>0</v>
      </c>
      <c r="O361" s="10">
        <f t="shared" si="16"/>
        <v>48184800</v>
      </c>
      <c r="P361" s="7">
        <f t="shared" si="17"/>
        <v>69371940</v>
      </c>
      <c r="Q361" s="9"/>
    </row>
    <row r="362" spans="1:34" s="33" customFormat="1" ht="33" customHeight="1">
      <c r="A362" s="3" t="s">
        <v>28</v>
      </c>
      <c r="B362" s="50" t="s">
        <v>222</v>
      </c>
      <c r="C362" s="3" t="s">
        <v>136</v>
      </c>
      <c r="D362" s="51"/>
      <c r="E362" s="9">
        <v>395.5</v>
      </c>
      <c r="F362" s="3" t="s">
        <v>137</v>
      </c>
      <c r="G362" s="10">
        <v>20882400</v>
      </c>
      <c r="H362" s="10">
        <v>2768500</v>
      </c>
      <c r="I362" s="6">
        <v>0</v>
      </c>
      <c r="J362" s="10">
        <f t="shared" si="15"/>
        <v>23650900</v>
      </c>
      <c r="K362" s="10">
        <v>0</v>
      </c>
      <c r="L362" s="10">
        <v>1582000</v>
      </c>
      <c r="M362" s="10">
        <v>52206000</v>
      </c>
      <c r="N362" s="6">
        <v>0</v>
      </c>
      <c r="O362" s="10">
        <f t="shared" si="16"/>
        <v>53788000</v>
      </c>
      <c r="P362" s="7">
        <f t="shared" si="17"/>
        <v>77438900</v>
      </c>
      <c r="Q362" s="9"/>
    </row>
    <row r="363" spans="1:34" s="33" customFormat="1" ht="33" customHeight="1">
      <c r="A363" s="45">
        <v>82</v>
      </c>
      <c r="B363" s="46" t="s">
        <v>232</v>
      </c>
      <c r="C363" s="26" t="s">
        <v>233</v>
      </c>
      <c r="D363" s="26"/>
      <c r="E363" s="31">
        <v>699.2</v>
      </c>
      <c r="F363" s="45"/>
      <c r="G363" s="25">
        <v>36917760</v>
      </c>
      <c r="H363" s="61">
        <v>4894400</v>
      </c>
      <c r="I363" s="7">
        <v>0</v>
      </c>
      <c r="J363" s="7">
        <f t="shared" ref="J363:J394" si="18">H363+G363</f>
        <v>41812160</v>
      </c>
      <c r="K363" s="7">
        <v>6750000</v>
      </c>
      <c r="L363" s="62">
        <v>2796800</v>
      </c>
      <c r="M363" s="49">
        <v>92294400</v>
      </c>
      <c r="N363" s="49">
        <v>0</v>
      </c>
      <c r="O363" s="7">
        <f t="shared" si="16"/>
        <v>101841200</v>
      </c>
      <c r="P363" s="7">
        <f t="shared" si="17"/>
        <v>143653360</v>
      </c>
      <c r="Q363" s="26"/>
      <c r="R363" s="268" t="s">
        <v>224</v>
      </c>
      <c r="S363" s="268"/>
      <c r="T363" s="268"/>
      <c r="U363" s="268"/>
      <c r="V363" s="268"/>
      <c r="W363" s="268"/>
      <c r="X363" s="268"/>
      <c r="Y363" s="268"/>
      <c r="Z363" s="268"/>
      <c r="AA363" s="268"/>
      <c r="AB363" s="268"/>
      <c r="AC363" s="268"/>
      <c r="AD363" s="268"/>
      <c r="AE363" s="268"/>
      <c r="AF363" s="268"/>
      <c r="AG363" s="268"/>
      <c r="AH363" s="268"/>
    </row>
    <row r="364" spans="1:34" s="33" customFormat="1" ht="33" customHeight="1">
      <c r="A364" s="12" t="s">
        <v>28</v>
      </c>
      <c r="B364" s="63" t="s">
        <v>232</v>
      </c>
      <c r="C364" s="9" t="s">
        <v>233</v>
      </c>
      <c r="D364" s="9"/>
      <c r="E364" s="11">
        <v>174</v>
      </c>
      <c r="F364" s="12" t="s">
        <v>137</v>
      </c>
      <c r="G364" s="13">
        <v>9187200</v>
      </c>
      <c r="H364" s="13">
        <v>1218000</v>
      </c>
      <c r="I364" s="10">
        <v>0</v>
      </c>
      <c r="J364" s="10">
        <f t="shared" si="18"/>
        <v>10405200</v>
      </c>
      <c r="K364" s="10">
        <v>6750000</v>
      </c>
      <c r="L364" s="14">
        <v>696000</v>
      </c>
      <c r="M364" s="10">
        <v>22968000</v>
      </c>
      <c r="N364" s="15">
        <v>0</v>
      </c>
      <c r="O364" s="10">
        <f t="shared" si="16"/>
        <v>30414000</v>
      </c>
      <c r="P364" s="7">
        <f t="shared" si="17"/>
        <v>40819200</v>
      </c>
      <c r="Q364" s="9"/>
      <c r="R364" s="35"/>
      <c r="S364" s="35"/>
      <c r="T364" s="35"/>
      <c r="U364" s="35"/>
      <c r="V364" s="35"/>
      <c r="W364" s="35"/>
      <c r="X364" s="64"/>
      <c r="Y364" s="35"/>
      <c r="Z364" s="35"/>
      <c r="AA364" s="35"/>
      <c r="AB364" s="64"/>
      <c r="AC364" s="64"/>
      <c r="AD364" s="64"/>
      <c r="AE364" s="256" t="s">
        <v>88</v>
      </c>
      <c r="AF364" s="256"/>
      <c r="AG364" s="256"/>
      <c r="AH364" s="35"/>
    </row>
    <row r="365" spans="1:34" s="33" customFormat="1" ht="33" customHeight="1">
      <c r="A365" s="12" t="s">
        <v>28</v>
      </c>
      <c r="B365" s="63" t="s">
        <v>232</v>
      </c>
      <c r="C365" s="9" t="s">
        <v>233</v>
      </c>
      <c r="D365" s="9"/>
      <c r="E365" s="11">
        <v>381.5</v>
      </c>
      <c r="F365" s="12" t="s">
        <v>137</v>
      </c>
      <c r="G365" s="10">
        <v>20143200</v>
      </c>
      <c r="H365" s="13">
        <v>2670500</v>
      </c>
      <c r="I365" s="10">
        <v>0</v>
      </c>
      <c r="J365" s="10">
        <f t="shared" si="18"/>
        <v>22813700</v>
      </c>
      <c r="K365" s="10">
        <v>0</v>
      </c>
      <c r="L365" s="14">
        <v>1526000</v>
      </c>
      <c r="M365" s="10">
        <v>50358000</v>
      </c>
      <c r="N365" s="15">
        <v>0</v>
      </c>
      <c r="O365" s="10">
        <f t="shared" si="16"/>
        <v>51884000</v>
      </c>
      <c r="P365" s="7">
        <f t="shared" si="17"/>
        <v>74697700</v>
      </c>
      <c r="Q365" s="9"/>
      <c r="R365" s="35"/>
      <c r="S365" s="35"/>
      <c r="T365" s="35"/>
      <c r="U365" s="35"/>
      <c r="V365" s="35"/>
      <c r="W365" s="35"/>
      <c r="X365" s="64"/>
      <c r="Y365" s="255" t="s">
        <v>89</v>
      </c>
      <c r="Z365" s="255"/>
      <c r="AA365" s="255"/>
      <c r="AB365" s="255"/>
      <c r="AC365" s="64"/>
      <c r="AD365" s="64"/>
      <c r="AE365" s="256" t="s">
        <v>90</v>
      </c>
      <c r="AF365" s="256"/>
      <c r="AG365" s="256"/>
      <c r="AH365" s="35"/>
    </row>
    <row r="366" spans="1:34" s="33" customFormat="1" ht="33" customHeight="1">
      <c r="A366" s="12" t="s">
        <v>28</v>
      </c>
      <c r="B366" s="63" t="s">
        <v>232</v>
      </c>
      <c r="C366" s="9" t="s">
        <v>233</v>
      </c>
      <c r="D366" s="9"/>
      <c r="E366" s="11">
        <v>143.69999999999999</v>
      </c>
      <c r="F366" s="12" t="s">
        <v>137</v>
      </c>
      <c r="G366" s="10">
        <v>7587360</v>
      </c>
      <c r="H366" s="13">
        <v>1005900</v>
      </c>
      <c r="I366" s="10">
        <v>0</v>
      </c>
      <c r="J366" s="10">
        <f t="shared" si="18"/>
        <v>8593260</v>
      </c>
      <c r="K366" s="10">
        <v>0</v>
      </c>
      <c r="L366" s="14">
        <v>574800</v>
      </c>
      <c r="M366" s="10">
        <v>18968400</v>
      </c>
      <c r="N366" s="15">
        <v>0</v>
      </c>
      <c r="O366" s="10">
        <f t="shared" si="16"/>
        <v>19543200</v>
      </c>
      <c r="P366" s="7">
        <f t="shared" si="17"/>
        <v>28136460</v>
      </c>
      <c r="Q366" s="9"/>
      <c r="R366" s="35"/>
      <c r="S366" s="35"/>
      <c r="T366" s="35"/>
      <c r="U366" s="35"/>
      <c r="V366" s="35"/>
      <c r="W366" s="35"/>
      <c r="X366" s="64"/>
      <c r="Y366" s="35"/>
      <c r="Z366" s="35"/>
      <c r="AA366" s="35"/>
      <c r="AB366" s="64"/>
      <c r="AC366" s="64"/>
      <c r="AD366" s="64"/>
      <c r="AE366" s="65"/>
      <c r="AF366" s="65"/>
      <c r="AG366" s="38"/>
      <c r="AH366" s="35"/>
    </row>
    <row r="367" spans="1:34" s="33" customFormat="1" ht="33" customHeight="1">
      <c r="A367" s="45">
        <v>83</v>
      </c>
      <c r="B367" s="46" t="s">
        <v>234</v>
      </c>
      <c r="C367" s="26" t="s">
        <v>233</v>
      </c>
      <c r="D367" s="26"/>
      <c r="E367" s="31">
        <v>783</v>
      </c>
      <c r="F367" s="45"/>
      <c r="G367" s="7">
        <v>41342400</v>
      </c>
      <c r="H367" s="61">
        <v>6095700</v>
      </c>
      <c r="I367" s="7">
        <v>0</v>
      </c>
      <c r="J367" s="7">
        <f t="shared" si="18"/>
        <v>47438100</v>
      </c>
      <c r="K367" s="7">
        <v>4050000</v>
      </c>
      <c r="L367" s="62">
        <v>3132000</v>
      </c>
      <c r="M367" s="7">
        <v>103356000</v>
      </c>
      <c r="N367" s="7">
        <v>0</v>
      </c>
      <c r="O367" s="7">
        <f t="shared" si="16"/>
        <v>110538000</v>
      </c>
      <c r="P367" s="7">
        <f t="shared" si="17"/>
        <v>157976100</v>
      </c>
      <c r="Q367" s="26"/>
      <c r="R367" s="35"/>
      <c r="S367" s="35"/>
      <c r="T367" s="35"/>
      <c r="U367" s="35"/>
      <c r="V367" s="35"/>
      <c r="W367" s="35"/>
      <c r="X367" s="64"/>
      <c r="Y367" s="35"/>
      <c r="Z367" s="35"/>
      <c r="AA367" s="35"/>
      <c r="AB367" s="64"/>
      <c r="AC367" s="64"/>
      <c r="AD367" s="64"/>
      <c r="AE367" s="65"/>
      <c r="AF367" s="65"/>
      <c r="AG367" s="38"/>
      <c r="AH367" s="35"/>
    </row>
    <row r="368" spans="1:34" s="33" customFormat="1" ht="33" customHeight="1">
      <c r="A368" s="12" t="s">
        <v>28</v>
      </c>
      <c r="B368" s="63" t="s">
        <v>234</v>
      </c>
      <c r="C368" s="9" t="s">
        <v>233</v>
      </c>
      <c r="D368" s="9"/>
      <c r="E368" s="11">
        <v>214.8</v>
      </c>
      <c r="F368" s="12" t="s">
        <v>137</v>
      </c>
      <c r="G368" s="10">
        <v>11341440</v>
      </c>
      <c r="H368" s="13">
        <v>1503600</v>
      </c>
      <c r="I368" s="10">
        <v>0</v>
      </c>
      <c r="J368" s="10">
        <f t="shared" si="18"/>
        <v>12845040</v>
      </c>
      <c r="K368" s="10">
        <v>4050000</v>
      </c>
      <c r="L368" s="14">
        <v>859200</v>
      </c>
      <c r="M368" s="10">
        <v>28353600</v>
      </c>
      <c r="N368" s="15">
        <v>0</v>
      </c>
      <c r="O368" s="10">
        <f t="shared" si="16"/>
        <v>33262800</v>
      </c>
      <c r="P368" s="7">
        <f t="shared" si="17"/>
        <v>46107840</v>
      </c>
      <c r="Q368" s="9"/>
      <c r="R368" s="35"/>
      <c r="S368" s="35"/>
      <c r="T368" s="35"/>
      <c r="U368" s="35"/>
      <c r="V368" s="35"/>
      <c r="W368" s="35"/>
      <c r="X368" s="64"/>
      <c r="Y368" s="35"/>
      <c r="Z368" s="35"/>
      <c r="AA368" s="35"/>
      <c r="AB368" s="64"/>
      <c r="AC368" s="64"/>
      <c r="AD368" s="64"/>
      <c r="AE368" s="65"/>
      <c r="AF368" s="65"/>
      <c r="AG368" s="38"/>
      <c r="AH368" s="35"/>
    </row>
    <row r="369" spans="1:34" s="33" customFormat="1" ht="33" customHeight="1">
      <c r="A369" s="12" t="s">
        <v>28</v>
      </c>
      <c r="B369" s="63" t="s">
        <v>234</v>
      </c>
      <c r="C369" s="9" t="s">
        <v>233</v>
      </c>
      <c r="D369" s="9"/>
      <c r="E369" s="11">
        <v>363.3</v>
      </c>
      <c r="F369" s="12" t="s">
        <v>137</v>
      </c>
      <c r="G369" s="10">
        <v>19182240</v>
      </c>
      <c r="H369" s="13">
        <v>2543100</v>
      </c>
      <c r="I369" s="10">
        <v>0</v>
      </c>
      <c r="J369" s="10">
        <f t="shared" si="18"/>
        <v>21725340</v>
      </c>
      <c r="K369" s="10">
        <v>0</v>
      </c>
      <c r="L369" s="14">
        <v>1453200</v>
      </c>
      <c r="M369" s="10">
        <v>47955600</v>
      </c>
      <c r="N369" s="15">
        <v>0</v>
      </c>
      <c r="O369" s="10">
        <f t="shared" si="16"/>
        <v>49408800</v>
      </c>
      <c r="P369" s="7">
        <f t="shared" si="17"/>
        <v>71134140</v>
      </c>
      <c r="Q369" s="9"/>
      <c r="R369" s="35"/>
      <c r="S369" s="255" t="s">
        <v>225</v>
      </c>
      <c r="T369" s="255"/>
      <c r="U369" s="35"/>
      <c r="V369" s="255"/>
      <c r="W369" s="255"/>
      <c r="X369" s="256"/>
      <c r="Y369" s="256"/>
      <c r="Z369" s="255"/>
      <c r="AA369" s="255"/>
      <c r="AB369" s="256"/>
      <c r="AC369" s="256"/>
      <c r="AD369" s="256"/>
      <c r="AE369" s="256" t="s">
        <v>91</v>
      </c>
      <c r="AF369" s="256"/>
      <c r="AG369" s="256"/>
      <c r="AH369" s="35"/>
    </row>
    <row r="370" spans="1:34" s="33" customFormat="1" ht="33" customHeight="1">
      <c r="A370" s="12" t="s">
        <v>28</v>
      </c>
      <c r="B370" s="63" t="s">
        <v>234</v>
      </c>
      <c r="C370" s="9" t="s">
        <v>233</v>
      </c>
      <c r="D370" s="9"/>
      <c r="E370" s="11">
        <v>204.9</v>
      </c>
      <c r="F370" s="12" t="s">
        <v>142</v>
      </c>
      <c r="G370" s="10">
        <v>10818720</v>
      </c>
      <c r="H370" s="13">
        <v>2049000</v>
      </c>
      <c r="I370" s="10">
        <v>0</v>
      </c>
      <c r="J370" s="10">
        <f t="shared" si="18"/>
        <v>12867720</v>
      </c>
      <c r="K370" s="10">
        <v>0</v>
      </c>
      <c r="L370" s="14">
        <v>819600</v>
      </c>
      <c r="M370" s="10">
        <v>27046800</v>
      </c>
      <c r="N370" s="15">
        <v>0</v>
      </c>
      <c r="O370" s="10">
        <f t="shared" si="16"/>
        <v>27866400</v>
      </c>
      <c r="P370" s="7">
        <f t="shared" si="17"/>
        <v>40734120</v>
      </c>
      <c r="Q370" s="9"/>
      <c r="R370" s="35"/>
      <c r="S370" s="35"/>
      <c r="T370" s="35"/>
      <c r="U370" s="35"/>
      <c r="V370" s="35"/>
      <c r="W370" s="35"/>
      <c r="X370" s="64"/>
      <c r="Y370" s="35"/>
      <c r="Z370" s="35"/>
      <c r="AA370" s="35"/>
      <c r="AB370" s="64"/>
      <c r="AC370" s="64"/>
      <c r="AD370" s="64"/>
      <c r="AE370" s="256" t="s">
        <v>92</v>
      </c>
      <c r="AF370" s="256"/>
      <c r="AG370" s="256"/>
      <c r="AH370" s="35"/>
    </row>
    <row r="371" spans="1:34" s="33" customFormat="1" ht="33" customHeight="1">
      <c r="A371" s="45">
        <v>84</v>
      </c>
      <c r="B371" s="46" t="s">
        <v>235</v>
      </c>
      <c r="C371" s="26" t="s">
        <v>233</v>
      </c>
      <c r="D371" s="26"/>
      <c r="E371" s="47">
        <v>144.69999999999999</v>
      </c>
      <c r="F371" s="45"/>
      <c r="G371" s="7">
        <v>7640160</v>
      </c>
      <c r="H371" s="61">
        <v>1012900</v>
      </c>
      <c r="I371" s="7">
        <v>0</v>
      </c>
      <c r="J371" s="7">
        <f t="shared" si="18"/>
        <v>8653060</v>
      </c>
      <c r="K371" s="7">
        <v>4050000</v>
      </c>
      <c r="L371" s="62">
        <v>578800</v>
      </c>
      <c r="M371" s="7">
        <v>19100400</v>
      </c>
      <c r="N371" s="7">
        <v>0</v>
      </c>
      <c r="O371" s="7">
        <f t="shared" si="16"/>
        <v>23729200</v>
      </c>
      <c r="P371" s="7">
        <f t="shared" si="17"/>
        <v>32382260</v>
      </c>
      <c r="Q371" s="26"/>
      <c r="R371" s="35"/>
      <c r="S371" s="35"/>
      <c r="T371" s="35"/>
      <c r="U371" s="35"/>
      <c r="V371" s="35"/>
      <c r="W371" s="35"/>
      <c r="X371" s="64"/>
      <c r="Y371" s="35"/>
      <c r="Z371" s="35"/>
      <c r="AA371" s="35"/>
      <c r="AB371" s="64"/>
      <c r="AC371" s="64"/>
      <c r="AD371" s="64"/>
      <c r="AE371" s="64"/>
      <c r="AF371" s="64"/>
      <c r="AG371" s="35"/>
      <c r="AH371" s="35"/>
    </row>
    <row r="372" spans="1:34" s="33" customFormat="1" ht="33" customHeight="1">
      <c r="A372" s="12" t="s">
        <v>28</v>
      </c>
      <c r="B372" s="63" t="s">
        <v>235</v>
      </c>
      <c r="C372" s="9" t="s">
        <v>233</v>
      </c>
      <c r="D372" s="9"/>
      <c r="E372" s="16">
        <v>144.69999999999999</v>
      </c>
      <c r="F372" s="12" t="s">
        <v>137</v>
      </c>
      <c r="G372" s="10">
        <v>7640160</v>
      </c>
      <c r="H372" s="13">
        <v>1012900</v>
      </c>
      <c r="I372" s="10">
        <v>0</v>
      </c>
      <c r="J372" s="10">
        <f t="shared" si="18"/>
        <v>8653060</v>
      </c>
      <c r="K372" s="10">
        <v>4050000</v>
      </c>
      <c r="L372" s="14">
        <v>578800</v>
      </c>
      <c r="M372" s="10">
        <v>19100400</v>
      </c>
      <c r="N372" s="15">
        <v>0</v>
      </c>
      <c r="O372" s="10">
        <f t="shared" si="16"/>
        <v>23729200</v>
      </c>
      <c r="P372" s="7">
        <f t="shared" si="17"/>
        <v>32382260</v>
      </c>
      <c r="Q372" s="9"/>
      <c r="R372" s="35"/>
      <c r="S372" s="35"/>
      <c r="T372" s="35"/>
      <c r="U372" s="35"/>
      <c r="V372" s="35"/>
      <c r="W372" s="35"/>
      <c r="X372" s="64"/>
      <c r="Y372" s="35"/>
      <c r="Z372" s="35"/>
      <c r="AA372" s="35"/>
      <c r="AB372" s="64"/>
      <c r="AC372" s="64"/>
      <c r="AD372" s="64"/>
      <c r="AE372" s="64"/>
      <c r="AF372" s="64"/>
      <c r="AG372" s="35"/>
      <c r="AH372" s="35"/>
    </row>
    <row r="373" spans="1:34" s="33" customFormat="1" ht="33" customHeight="1">
      <c r="A373" s="45">
        <v>85</v>
      </c>
      <c r="B373" s="46" t="s">
        <v>236</v>
      </c>
      <c r="C373" s="26" t="s">
        <v>233</v>
      </c>
      <c r="D373" s="26"/>
      <c r="E373" s="47">
        <v>214.8</v>
      </c>
      <c r="F373" s="45"/>
      <c r="G373" s="7">
        <v>11341440</v>
      </c>
      <c r="H373" s="61">
        <v>1503600</v>
      </c>
      <c r="I373" s="7">
        <v>0</v>
      </c>
      <c r="J373" s="7">
        <f t="shared" si="18"/>
        <v>12845040</v>
      </c>
      <c r="K373" s="7">
        <v>9450000</v>
      </c>
      <c r="L373" s="62">
        <v>859200</v>
      </c>
      <c r="M373" s="7">
        <v>28353600</v>
      </c>
      <c r="N373" s="7">
        <v>0</v>
      </c>
      <c r="O373" s="7">
        <f t="shared" si="16"/>
        <v>38662800</v>
      </c>
      <c r="P373" s="7">
        <f t="shared" si="17"/>
        <v>51507840</v>
      </c>
      <c r="Q373" s="26"/>
      <c r="R373" s="35"/>
      <c r="S373" s="35"/>
      <c r="T373" s="35"/>
      <c r="U373" s="35"/>
      <c r="V373" s="35"/>
      <c r="W373" s="35"/>
      <c r="X373" s="64"/>
      <c r="Y373" s="35"/>
      <c r="Z373" s="35"/>
      <c r="AA373" s="35"/>
      <c r="AB373" s="64"/>
      <c r="AC373" s="64"/>
      <c r="AD373" s="64"/>
      <c r="AE373" s="64"/>
      <c r="AF373" s="64"/>
      <c r="AG373" s="35"/>
      <c r="AH373" s="35"/>
    </row>
    <row r="374" spans="1:34" s="33" customFormat="1" ht="33" customHeight="1">
      <c r="A374" s="12" t="s">
        <v>28</v>
      </c>
      <c r="B374" s="63" t="s">
        <v>236</v>
      </c>
      <c r="C374" s="9" t="s">
        <v>233</v>
      </c>
      <c r="D374" s="9"/>
      <c r="E374" s="16">
        <v>214.8</v>
      </c>
      <c r="F374" s="12" t="s">
        <v>137</v>
      </c>
      <c r="G374" s="10">
        <v>11341440</v>
      </c>
      <c r="H374" s="13">
        <v>1503600</v>
      </c>
      <c r="I374" s="10">
        <v>0</v>
      </c>
      <c r="J374" s="10">
        <f t="shared" si="18"/>
        <v>12845040</v>
      </c>
      <c r="K374" s="10">
        <v>9450000</v>
      </c>
      <c r="L374" s="14">
        <v>859200</v>
      </c>
      <c r="M374" s="10">
        <v>28353600</v>
      </c>
      <c r="N374" s="15">
        <v>0</v>
      </c>
      <c r="O374" s="10">
        <f t="shared" si="16"/>
        <v>38662800</v>
      </c>
      <c r="P374" s="7">
        <f t="shared" si="17"/>
        <v>51507840</v>
      </c>
      <c r="Q374" s="9"/>
      <c r="R374" s="38"/>
      <c r="S374" s="38"/>
      <c r="T374" s="38"/>
      <c r="U374" s="38"/>
      <c r="V374" s="255"/>
      <c r="W374" s="255"/>
      <c r="X374" s="255"/>
      <c r="Y374" s="255"/>
      <c r="Z374" s="255"/>
      <c r="AA374" s="255"/>
      <c r="AB374" s="255"/>
      <c r="AC374" s="256"/>
      <c r="AD374" s="256"/>
      <c r="AE374" s="65"/>
      <c r="AF374" s="65"/>
      <c r="AG374" s="38"/>
      <c r="AH374" s="38"/>
    </row>
    <row r="375" spans="1:34" s="33" customFormat="1" ht="33" customHeight="1">
      <c r="A375" s="45">
        <v>86</v>
      </c>
      <c r="B375" s="46" t="s">
        <v>237</v>
      </c>
      <c r="C375" s="26" t="s">
        <v>233</v>
      </c>
      <c r="D375" s="26"/>
      <c r="E375" s="47">
        <v>835.5</v>
      </c>
      <c r="F375" s="45"/>
      <c r="G375" s="7">
        <v>44114400</v>
      </c>
      <c r="H375" s="61">
        <v>5848500</v>
      </c>
      <c r="I375" s="7">
        <v>0</v>
      </c>
      <c r="J375" s="7">
        <f t="shared" si="18"/>
        <v>49962900</v>
      </c>
      <c r="K375" s="7">
        <v>2700000</v>
      </c>
      <c r="L375" s="62">
        <v>3342000</v>
      </c>
      <c r="M375" s="7">
        <v>110286000</v>
      </c>
      <c r="N375" s="7">
        <v>0</v>
      </c>
      <c r="O375" s="7">
        <f t="shared" si="16"/>
        <v>116328000</v>
      </c>
      <c r="P375" s="7">
        <f t="shared" si="17"/>
        <v>166290900</v>
      </c>
      <c r="Q375" s="26"/>
      <c r="R375" s="35"/>
      <c r="S375" s="35"/>
      <c r="T375" s="35"/>
      <c r="U375" s="35"/>
      <c r="V375" s="35"/>
      <c r="W375" s="35"/>
      <c r="X375" s="64"/>
      <c r="Y375" s="35"/>
      <c r="Z375" s="35"/>
      <c r="AA375" s="35"/>
      <c r="AB375" s="64"/>
      <c r="AC375" s="64"/>
      <c r="AD375" s="64"/>
      <c r="AE375" s="64"/>
      <c r="AF375" s="64"/>
      <c r="AG375" s="35"/>
      <c r="AH375" s="35"/>
    </row>
    <row r="376" spans="1:34" s="33" customFormat="1" ht="33" customHeight="1">
      <c r="A376" s="12" t="s">
        <v>28</v>
      </c>
      <c r="B376" s="63" t="s">
        <v>237</v>
      </c>
      <c r="C376" s="9" t="s">
        <v>233</v>
      </c>
      <c r="D376" s="9"/>
      <c r="E376" s="16">
        <v>100</v>
      </c>
      <c r="F376" s="12" t="s">
        <v>137</v>
      </c>
      <c r="G376" s="10">
        <v>5280000</v>
      </c>
      <c r="H376" s="13">
        <v>700000</v>
      </c>
      <c r="I376" s="10">
        <v>0</v>
      </c>
      <c r="J376" s="10">
        <f t="shared" si="18"/>
        <v>5980000</v>
      </c>
      <c r="K376" s="10">
        <v>2700000</v>
      </c>
      <c r="L376" s="14">
        <v>400000</v>
      </c>
      <c r="M376" s="10">
        <v>13200000</v>
      </c>
      <c r="N376" s="15">
        <v>0</v>
      </c>
      <c r="O376" s="10">
        <f t="shared" si="16"/>
        <v>16300000</v>
      </c>
      <c r="P376" s="7">
        <f t="shared" si="17"/>
        <v>22280000</v>
      </c>
      <c r="Q376" s="9"/>
      <c r="R376" s="35"/>
      <c r="S376" s="35"/>
      <c r="T376" s="35"/>
      <c r="U376" s="35"/>
      <c r="V376" s="35"/>
      <c r="W376" s="35"/>
      <c r="X376" s="64"/>
      <c r="Y376" s="35"/>
      <c r="Z376" s="35"/>
      <c r="AA376" s="35"/>
      <c r="AB376" s="64"/>
      <c r="AC376" s="64"/>
      <c r="AD376" s="64"/>
      <c r="AE376" s="64"/>
      <c r="AF376" s="64"/>
      <c r="AG376" s="35"/>
      <c r="AH376" s="35"/>
    </row>
    <row r="377" spans="1:34" s="33" customFormat="1" ht="33" customHeight="1">
      <c r="A377" s="12" t="s">
        <v>28</v>
      </c>
      <c r="B377" s="63" t="s">
        <v>237</v>
      </c>
      <c r="C377" s="9" t="s">
        <v>233</v>
      </c>
      <c r="D377" s="9"/>
      <c r="E377" s="11">
        <v>92.8</v>
      </c>
      <c r="F377" s="12" t="s">
        <v>139</v>
      </c>
      <c r="G377" s="10">
        <v>4899840</v>
      </c>
      <c r="H377" s="13">
        <v>649600</v>
      </c>
      <c r="I377" s="10">
        <v>0</v>
      </c>
      <c r="J377" s="10">
        <f t="shared" si="18"/>
        <v>5549440</v>
      </c>
      <c r="K377" s="10">
        <v>0</v>
      </c>
      <c r="L377" s="14">
        <v>371200</v>
      </c>
      <c r="M377" s="10">
        <v>12249600</v>
      </c>
      <c r="N377" s="15">
        <v>0</v>
      </c>
      <c r="O377" s="10">
        <f t="shared" si="16"/>
        <v>12620800</v>
      </c>
      <c r="P377" s="7">
        <f t="shared" si="17"/>
        <v>18170240</v>
      </c>
      <c r="Q377" s="9"/>
      <c r="R377" s="35"/>
      <c r="S377" s="35"/>
      <c r="T377" s="35"/>
      <c r="U377" s="35"/>
      <c r="V377" s="35"/>
      <c r="W377" s="35"/>
      <c r="X377" s="64"/>
      <c r="Y377" s="35"/>
      <c r="Z377" s="35"/>
      <c r="AA377" s="35"/>
      <c r="AB377" s="64"/>
      <c r="AC377" s="64"/>
      <c r="AD377" s="64"/>
      <c r="AE377" s="64"/>
      <c r="AF377" s="64"/>
      <c r="AG377" s="35"/>
      <c r="AH377" s="35"/>
    </row>
    <row r="378" spans="1:34" s="33" customFormat="1" ht="33" customHeight="1">
      <c r="A378" s="12" t="s">
        <v>28</v>
      </c>
      <c r="B378" s="63" t="s">
        <v>237</v>
      </c>
      <c r="C378" s="9" t="s">
        <v>233</v>
      </c>
      <c r="D378" s="9"/>
      <c r="E378" s="11">
        <v>292.7</v>
      </c>
      <c r="F378" s="12" t="s">
        <v>139</v>
      </c>
      <c r="G378" s="10">
        <v>15454560</v>
      </c>
      <c r="H378" s="13">
        <v>2048900</v>
      </c>
      <c r="I378" s="10">
        <v>0</v>
      </c>
      <c r="J378" s="10">
        <f t="shared" si="18"/>
        <v>17503460</v>
      </c>
      <c r="K378" s="10">
        <v>0</v>
      </c>
      <c r="L378" s="14">
        <v>1170800</v>
      </c>
      <c r="M378" s="10">
        <v>38636400</v>
      </c>
      <c r="N378" s="15">
        <v>0</v>
      </c>
      <c r="O378" s="10">
        <f t="shared" si="16"/>
        <v>39807200</v>
      </c>
      <c r="P378" s="7">
        <f t="shared" si="17"/>
        <v>57310660</v>
      </c>
      <c r="Q378" s="9"/>
      <c r="R378" s="35"/>
      <c r="S378" s="35"/>
      <c r="T378" s="35"/>
      <c r="U378" s="35"/>
      <c r="V378" s="35"/>
      <c r="W378" s="35"/>
      <c r="X378" s="64"/>
      <c r="Y378" s="35"/>
      <c r="Z378" s="35"/>
      <c r="AA378" s="35"/>
      <c r="AB378" s="64"/>
      <c r="AC378" s="64"/>
      <c r="AD378" s="64"/>
      <c r="AE378" s="64"/>
      <c r="AF378" s="64"/>
      <c r="AG378" s="35"/>
      <c r="AH378" s="35"/>
    </row>
    <row r="379" spans="1:34" s="33" customFormat="1" ht="33" customHeight="1">
      <c r="A379" s="12" t="s">
        <v>28</v>
      </c>
      <c r="B379" s="63" t="s">
        <v>237</v>
      </c>
      <c r="C379" s="9" t="s">
        <v>233</v>
      </c>
      <c r="D379" s="9"/>
      <c r="E379" s="11">
        <v>350</v>
      </c>
      <c r="F379" s="12" t="s">
        <v>137</v>
      </c>
      <c r="G379" s="10">
        <v>18480000</v>
      </c>
      <c r="H379" s="13">
        <v>2450000</v>
      </c>
      <c r="I379" s="10">
        <v>0</v>
      </c>
      <c r="J379" s="10">
        <f t="shared" si="18"/>
        <v>20930000</v>
      </c>
      <c r="K379" s="10">
        <v>0</v>
      </c>
      <c r="L379" s="14">
        <v>1400000</v>
      </c>
      <c r="M379" s="10">
        <v>46200000</v>
      </c>
      <c r="N379" s="15">
        <v>0</v>
      </c>
      <c r="O379" s="10">
        <f t="shared" si="16"/>
        <v>47600000</v>
      </c>
      <c r="P379" s="7">
        <f t="shared" si="17"/>
        <v>68530000</v>
      </c>
      <c r="Q379" s="9"/>
      <c r="R379" s="38"/>
      <c r="S379" s="38"/>
      <c r="T379" s="38"/>
      <c r="U379" s="38"/>
      <c r="V379" s="255" t="s">
        <v>226</v>
      </c>
      <c r="W379" s="255"/>
      <c r="X379" s="255"/>
      <c r="Y379" s="255" t="s">
        <v>227</v>
      </c>
      <c r="Z379" s="255"/>
      <c r="AA379" s="255" t="s">
        <v>228</v>
      </c>
      <c r="AB379" s="255"/>
      <c r="AC379" s="256" t="s">
        <v>229</v>
      </c>
      <c r="AD379" s="256"/>
      <c r="AE379" s="65"/>
      <c r="AF379" s="65"/>
      <c r="AG379" s="38"/>
      <c r="AH379" s="38"/>
    </row>
    <row r="380" spans="1:34" s="33" customFormat="1" ht="33" customHeight="1">
      <c r="A380" s="45">
        <v>87</v>
      </c>
      <c r="B380" s="46" t="s">
        <v>238</v>
      </c>
      <c r="C380" s="26" t="s">
        <v>233</v>
      </c>
      <c r="D380" s="26"/>
      <c r="E380" s="47">
        <v>709.2</v>
      </c>
      <c r="F380" s="45"/>
      <c r="G380" s="7">
        <v>37445760</v>
      </c>
      <c r="H380" s="61">
        <v>4964400</v>
      </c>
      <c r="I380" s="7">
        <v>0</v>
      </c>
      <c r="J380" s="7">
        <f t="shared" si="18"/>
        <v>42410160</v>
      </c>
      <c r="K380" s="7">
        <v>1350000</v>
      </c>
      <c r="L380" s="62">
        <v>2836800</v>
      </c>
      <c r="M380" s="7">
        <v>93614400</v>
      </c>
      <c r="N380" s="7">
        <v>0</v>
      </c>
      <c r="O380" s="7">
        <f t="shared" si="16"/>
        <v>97801200</v>
      </c>
      <c r="P380" s="7">
        <f t="shared" si="17"/>
        <v>140211360</v>
      </c>
      <c r="Q380" s="26"/>
      <c r="R380" s="35"/>
      <c r="S380" s="35"/>
      <c r="T380" s="35"/>
      <c r="U380" s="35"/>
      <c r="V380" s="35"/>
      <c r="W380" s="35"/>
      <c r="X380" s="64"/>
      <c r="Y380" s="35"/>
      <c r="Z380" s="35"/>
      <c r="AA380" s="35"/>
      <c r="AB380" s="64"/>
      <c r="AC380" s="64"/>
      <c r="AD380" s="64"/>
      <c r="AE380" s="64"/>
      <c r="AF380" s="64"/>
      <c r="AG380" s="35"/>
      <c r="AH380" s="35"/>
    </row>
    <row r="381" spans="1:34" s="33" customFormat="1" ht="33" customHeight="1">
      <c r="A381" s="12" t="s">
        <v>28</v>
      </c>
      <c r="B381" s="63" t="s">
        <v>238</v>
      </c>
      <c r="C381" s="9" t="s">
        <v>233</v>
      </c>
      <c r="D381" s="9"/>
      <c r="E381" s="16">
        <v>237.4</v>
      </c>
      <c r="F381" s="12" t="s">
        <v>137</v>
      </c>
      <c r="G381" s="10">
        <v>12534720</v>
      </c>
      <c r="H381" s="13">
        <v>1661800</v>
      </c>
      <c r="I381" s="10">
        <v>0</v>
      </c>
      <c r="J381" s="10">
        <f t="shared" si="18"/>
        <v>14196520</v>
      </c>
      <c r="K381" s="10">
        <v>1350000</v>
      </c>
      <c r="L381" s="14">
        <v>949600</v>
      </c>
      <c r="M381" s="10">
        <v>31336800</v>
      </c>
      <c r="N381" s="15">
        <v>0</v>
      </c>
      <c r="O381" s="10">
        <f t="shared" si="16"/>
        <v>33636400</v>
      </c>
      <c r="P381" s="7">
        <f t="shared" si="17"/>
        <v>47832920</v>
      </c>
      <c r="Q381" s="9"/>
    </row>
    <row r="382" spans="1:34" s="33" customFormat="1" ht="33" customHeight="1">
      <c r="A382" s="17" t="s">
        <v>28</v>
      </c>
      <c r="B382" s="66" t="s">
        <v>238</v>
      </c>
      <c r="C382" s="9" t="s">
        <v>233</v>
      </c>
      <c r="D382" s="9"/>
      <c r="E382" s="11">
        <v>471.8</v>
      </c>
      <c r="F382" s="17" t="s">
        <v>137</v>
      </c>
      <c r="G382" s="10">
        <v>24911040</v>
      </c>
      <c r="H382" s="13">
        <v>3302600</v>
      </c>
      <c r="I382" s="10">
        <v>0</v>
      </c>
      <c r="J382" s="10">
        <f t="shared" si="18"/>
        <v>28213640</v>
      </c>
      <c r="K382" s="10">
        <v>0</v>
      </c>
      <c r="L382" s="18">
        <v>1887200</v>
      </c>
      <c r="M382" s="10">
        <v>62277600</v>
      </c>
      <c r="N382" s="15">
        <v>0</v>
      </c>
      <c r="O382" s="10">
        <f t="shared" si="16"/>
        <v>64164800</v>
      </c>
      <c r="P382" s="7">
        <f t="shared" si="17"/>
        <v>92378440</v>
      </c>
      <c r="Q382" s="9"/>
    </row>
    <row r="383" spans="1:34" s="33" customFormat="1" ht="33" customHeight="1">
      <c r="A383" s="45">
        <v>88</v>
      </c>
      <c r="B383" s="46" t="s">
        <v>239</v>
      </c>
      <c r="C383" s="26" t="s">
        <v>233</v>
      </c>
      <c r="D383" s="26"/>
      <c r="E383" s="47">
        <v>168.6</v>
      </c>
      <c r="F383" s="45"/>
      <c r="G383" s="7">
        <v>8902080</v>
      </c>
      <c r="H383" s="61">
        <v>1686000</v>
      </c>
      <c r="I383" s="7">
        <v>0</v>
      </c>
      <c r="J383" s="7">
        <f t="shared" si="18"/>
        <v>10588080</v>
      </c>
      <c r="K383" s="7">
        <v>4050000</v>
      </c>
      <c r="L383" s="62">
        <v>674400</v>
      </c>
      <c r="M383" s="7">
        <v>22255200</v>
      </c>
      <c r="N383" s="7">
        <v>0</v>
      </c>
      <c r="O383" s="7">
        <f t="shared" si="16"/>
        <v>26979600</v>
      </c>
      <c r="P383" s="7">
        <f t="shared" si="17"/>
        <v>37567680</v>
      </c>
      <c r="Q383" s="26"/>
    </row>
    <row r="384" spans="1:34" s="33" customFormat="1" ht="33" customHeight="1">
      <c r="A384" s="12" t="s">
        <v>28</v>
      </c>
      <c r="B384" s="63" t="s">
        <v>239</v>
      </c>
      <c r="C384" s="9" t="s">
        <v>233</v>
      </c>
      <c r="D384" s="9"/>
      <c r="E384" s="16">
        <v>168.6</v>
      </c>
      <c r="F384" s="12" t="s">
        <v>142</v>
      </c>
      <c r="G384" s="10">
        <v>8902080</v>
      </c>
      <c r="H384" s="13">
        <v>1686000</v>
      </c>
      <c r="I384" s="10">
        <v>0</v>
      </c>
      <c r="J384" s="10">
        <f t="shared" si="18"/>
        <v>10588080</v>
      </c>
      <c r="K384" s="10">
        <v>4050000</v>
      </c>
      <c r="L384" s="14">
        <v>674400</v>
      </c>
      <c r="M384" s="10">
        <v>22255200</v>
      </c>
      <c r="N384" s="15">
        <v>0</v>
      </c>
      <c r="O384" s="10">
        <f t="shared" si="16"/>
        <v>26979600</v>
      </c>
      <c r="P384" s="7">
        <f t="shared" si="17"/>
        <v>37567680</v>
      </c>
      <c r="Q384" s="9"/>
    </row>
    <row r="385" spans="1:17" s="33" customFormat="1" ht="33" customHeight="1">
      <c r="A385" s="45">
        <v>89</v>
      </c>
      <c r="B385" s="46" t="s">
        <v>240</v>
      </c>
      <c r="C385" s="26" t="s">
        <v>233</v>
      </c>
      <c r="D385" s="26"/>
      <c r="E385" s="47">
        <v>222</v>
      </c>
      <c r="F385" s="45"/>
      <c r="G385" s="7">
        <v>11721600</v>
      </c>
      <c r="H385" s="61">
        <v>2220000</v>
      </c>
      <c r="I385" s="7">
        <v>0</v>
      </c>
      <c r="J385" s="7">
        <f t="shared" si="18"/>
        <v>13941600</v>
      </c>
      <c r="K385" s="7">
        <v>5400000</v>
      </c>
      <c r="L385" s="62">
        <v>888000</v>
      </c>
      <c r="M385" s="7">
        <v>29304000</v>
      </c>
      <c r="N385" s="7">
        <v>0</v>
      </c>
      <c r="O385" s="7">
        <f t="shared" si="16"/>
        <v>35592000</v>
      </c>
      <c r="P385" s="7">
        <f t="shared" si="17"/>
        <v>49533600</v>
      </c>
      <c r="Q385" s="26"/>
    </row>
    <row r="386" spans="1:17" s="33" customFormat="1" ht="33" customHeight="1">
      <c r="A386" s="12" t="s">
        <v>28</v>
      </c>
      <c r="B386" s="63" t="s">
        <v>240</v>
      </c>
      <c r="C386" s="9" t="s">
        <v>233</v>
      </c>
      <c r="D386" s="9"/>
      <c r="E386" s="11">
        <v>222</v>
      </c>
      <c r="F386" s="12" t="s">
        <v>142</v>
      </c>
      <c r="G386" s="10">
        <v>11721600</v>
      </c>
      <c r="H386" s="13">
        <v>2220000</v>
      </c>
      <c r="I386" s="10">
        <v>0</v>
      </c>
      <c r="J386" s="10">
        <f t="shared" si="18"/>
        <v>13941600</v>
      </c>
      <c r="K386" s="10">
        <v>5400000</v>
      </c>
      <c r="L386" s="14">
        <v>888000</v>
      </c>
      <c r="M386" s="10">
        <v>29304000</v>
      </c>
      <c r="N386" s="15">
        <v>0</v>
      </c>
      <c r="O386" s="10">
        <f t="shared" si="16"/>
        <v>35592000</v>
      </c>
      <c r="P386" s="7">
        <f t="shared" si="17"/>
        <v>49533600</v>
      </c>
      <c r="Q386" s="9"/>
    </row>
    <row r="387" spans="1:17" s="33" customFormat="1" ht="33" customHeight="1">
      <c r="A387" s="45">
        <v>90</v>
      </c>
      <c r="B387" s="46" t="s">
        <v>241</v>
      </c>
      <c r="C387" s="26" t="s">
        <v>233</v>
      </c>
      <c r="D387" s="26"/>
      <c r="E387" s="31">
        <v>444.6</v>
      </c>
      <c r="F387" s="45"/>
      <c r="G387" s="7">
        <v>23474880</v>
      </c>
      <c r="H387" s="61">
        <v>3112200</v>
      </c>
      <c r="I387" s="7">
        <v>0</v>
      </c>
      <c r="J387" s="7">
        <f t="shared" si="18"/>
        <v>26587080</v>
      </c>
      <c r="K387" s="7">
        <v>5400000</v>
      </c>
      <c r="L387" s="62">
        <v>1778400</v>
      </c>
      <c r="M387" s="7">
        <v>58687200</v>
      </c>
      <c r="N387" s="7">
        <v>0</v>
      </c>
      <c r="O387" s="7">
        <f t="shared" si="16"/>
        <v>65865600</v>
      </c>
      <c r="P387" s="7">
        <f t="shared" si="17"/>
        <v>92452680</v>
      </c>
      <c r="Q387" s="26"/>
    </row>
    <row r="388" spans="1:17" s="33" customFormat="1" ht="33" customHeight="1">
      <c r="A388" s="12" t="s">
        <v>28</v>
      </c>
      <c r="B388" s="63" t="s">
        <v>241</v>
      </c>
      <c r="C388" s="9" t="s">
        <v>233</v>
      </c>
      <c r="D388" s="9"/>
      <c r="E388" s="11">
        <v>154.1</v>
      </c>
      <c r="F388" s="12" t="s">
        <v>137</v>
      </c>
      <c r="G388" s="10">
        <v>8136480</v>
      </c>
      <c r="H388" s="13">
        <v>1078700</v>
      </c>
      <c r="I388" s="10">
        <v>0</v>
      </c>
      <c r="J388" s="10">
        <f t="shared" si="18"/>
        <v>9215180</v>
      </c>
      <c r="K388" s="10">
        <v>5400000</v>
      </c>
      <c r="L388" s="14">
        <v>616400</v>
      </c>
      <c r="M388" s="10">
        <v>20341200</v>
      </c>
      <c r="N388" s="15">
        <v>0</v>
      </c>
      <c r="O388" s="10">
        <f t="shared" si="16"/>
        <v>26357600</v>
      </c>
      <c r="P388" s="7">
        <f t="shared" si="17"/>
        <v>35572780</v>
      </c>
      <c r="Q388" s="9"/>
    </row>
    <row r="389" spans="1:17" s="33" customFormat="1" ht="33" customHeight="1">
      <c r="A389" s="12" t="s">
        <v>28</v>
      </c>
      <c r="B389" s="63" t="s">
        <v>241</v>
      </c>
      <c r="C389" s="9" t="s">
        <v>233</v>
      </c>
      <c r="D389" s="9"/>
      <c r="E389" s="16">
        <v>290.5</v>
      </c>
      <c r="F389" s="12" t="s">
        <v>137</v>
      </c>
      <c r="G389" s="10">
        <v>15338400</v>
      </c>
      <c r="H389" s="13">
        <v>2033500</v>
      </c>
      <c r="I389" s="10">
        <v>0</v>
      </c>
      <c r="J389" s="10">
        <f t="shared" si="18"/>
        <v>17371900</v>
      </c>
      <c r="K389" s="10">
        <v>0</v>
      </c>
      <c r="L389" s="14">
        <v>1162000</v>
      </c>
      <c r="M389" s="10">
        <v>38346000</v>
      </c>
      <c r="N389" s="15">
        <v>0</v>
      </c>
      <c r="O389" s="10">
        <f t="shared" si="16"/>
        <v>39508000</v>
      </c>
      <c r="P389" s="7">
        <f t="shared" si="17"/>
        <v>56879900</v>
      </c>
      <c r="Q389" s="9"/>
    </row>
    <row r="390" spans="1:17" s="33" customFormat="1" ht="33" customHeight="1">
      <c r="A390" s="45">
        <v>91</v>
      </c>
      <c r="B390" s="46" t="s">
        <v>242</v>
      </c>
      <c r="C390" s="26" t="s">
        <v>233</v>
      </c>
      <c r="D390" s="26"/>
      <c r="E390" s="47">
        <v>420.3</v>
      </c>
      <c r="F390" s="45"/>
      <c r="G390" s="7">
        <v>22191840</v>
      </c>
      <c r="H390" s="61">
        <v>2942100</v>
      </c>
      <c r="I390" s="7">
        <v>0</v>
      </c>
      <c r="J390" s="7">
        <f t="shared" si="18"/>
        <v>25133940</v>
      </c>
      <c r="K390" s="7">
        <v>1350000</v>
      </c>
      <c r="L390" s="62">
        <v>1681200</v>
      </c>
      <c r="M390" s="7">
        <v>55479600</v>
      </c>
      <c r="N390" s="7">
        <v>0</v>
      </c>
      <c r="O390" s="7">
        <f t="shared" si="16"/>
        <v>58510800</v>
      </c>
      <c r="P390" s="7">
        <f t="shared" si="17"/>
        <v>83644740</v>
      </c>
      <c r="Q390" s="26"/>
    </row>
    <row r="391" spans="1:17" s="33" customFormat="1" ht="33" customHeight="1">
      <c r="A391" s="12" t="s">
        <v>28</v>
      </c>
      <c r="B391" s="63" t="s">
        <v>242</v>
      </c>
      <c r="C391" s="9" t="s">
        <v>233</v>
      </c>
      <c r="D391" s="9"/>
      <c r="E391" s="11">
        <v>420.3</v>
      </c>
      <c r="F391" s="12" t="s">
        <v>139</v>
      </c>
      <c r="G391" s="10">
        <v>22191840</v>
      </c>
      <c r="H391" s="13">
        <v>2942100</v>
      </c>
      <c r="I391" s="10">
        <v>0</v>
      </c>
      <c r="J391" s="10">
        <f t="shared" si="18"/>
        <v>25133940</v>
      </c>
      <c r="K391" s="10">
        <v>1350000</v>
      </c>
      <c r="L391" s="14">
        <v>1681200</v>
      </c>
      <c r="M391" s="10">
        <v>55479600</v>
      </c>
      <c r="N391" s="15">
        <v>0</v>
      </c>
      <c r="O391" s="10">
        <f t="shared" si="16"/>
        <v>58510800</v>
      </c>
      <c r="P391" s="7">
        <f t="shared" si="17"/>
        <v>83644740</v>
      </c>
      <c r="Q391" s="9"/>
    </row>
    <row r="392" spans="1:17" s="33" customFormat="1" ht="33" customHeight="1">
      <c r="A392" s="45">
        <v>92</v>
      </c>
      <c r="B392" s="46" t="s">
        <v>243</v>
      </c>
      <c r="C392" s="26" t="s">
        <v>233</v>
      </c>
      <c r="D392" s="26"/>
      <c r="E392" s="31">
        <v>596.5</v>
      </c>
      <c r="F392" s="45"/>
      <c r="G392" s="7">
        <v>31495200</v>
      </c>
      <c r="H392" s="61">
        <v>5212300</v>
      </c>
      <c r="I392" s="7">
        <v>0</v>
      </c>
      <c r="J392" s="7">
        <f t="shared" si="18"/>
        <v>36707500</v>
      </c>
      <c r="K392" s="7">
        <v>5400000</v>
      </c>
      <c r="L392" s="62">
        <v>2386000</v>
      </c>
      <c r="M392" s="7">
        <v>78738000</v>
      </c>
      <c r="N392" s="7">
        <v>0</v>
      </c>
      <c r="O392" s="7">
        <f t="shared" si="16"/>
        <v>86524000</v>
      </c>
      <c r="P392" s="7">
        <f t="shared" si="17"/>
        <v>123231500</v>
      </c>
      <c r="Q392" s="26"/>
    </row>
    <row r="393" spans="1:17" s="33" customFormat="1" ht="33" customHeight="1">
      <c r="A393" s="12" t="s">
        <v>28</v>
      </c>
      <c r="B393" s="63" t="s">
        <v>243</v>
      </c>
      <c r="C393" s="9" t="s">
        <v>233</v>
      </c>
      <c r="D393" s="9"/>
      <c r="E393" s="11">
        <v>345.6</v>
      </c>
      <c r="F393" s="12" t="s">
        <v>142</v>
      </c>
      <c r="G393" s="10">
        <v>18247680</v>
      </c>
      <c r="H393" s="13">
        <v>3456000</v>
      </c>
      <c r="I393" s="10">
        <v>0</v>
      </c>
      <c r="J393" s="10">
        <f t="shared" si="18"/>
        <v>21703680</v>
      </c>
      <c r="K393" s="10">
        <v>5400000</v>
      </c>
      <c r="L393" s="14">
        <v>1382400</v>
      </c>
      <c r="M393" s="10">
        <v>45619200</v>
      </c>
      <c r="N393" s="15">
        <v>0</v>
      </c>
      <c r="O393" s="10">
        <f t="shared" si="16"/>
        <v>52401600</v>
      </c>
      <c r="P393" s="7">
        <f t="shared" si="17"/>
        <v>74105280</v>
      </c>
      <c r="Q393" s="9"/>
    </row>
    <row r="394" spans="1:17" s="33" customFormat="1" ht="33" customHeight="1">
      <c r="A394" s="12" t="s">
        <v>28</v>
      </c>
      <c r="B394" s="63" t="s">
        <v>243</v>
      </c>
      <c r="C394" s="9" t="s">
        <v>233</v>
      </c>
      <c r="D394" s="9"/>
      <c r="E394" s="16">
        <v>250.9</v>
      </c>
      <c r="F394" s="12" t="s">
        <v>137</v>
      </c>
      <c r="G394" s="10">
        <v>13247520</v>
      </c>
      <c r="H394" s="13">
        <v>1756300</v>
      </c>
      <c r="I394" s="10">
        <v>0</v>
      </c>
      <c r="J394" s="10">
        <f t="shared" si="18"/>
        <v>15003820</v>
      </c>
      <c r="K394" s="10">
        <v>0</v>
      </c>
      <c r="L394" s="14">
        <v>1003600</v>
      </c>
      <c r="M394" s="10">
        <v>33118800</v>
      </c>
      <c r="N394" s="15">
        <v>0</v>
      </c>
      <c r="O394" s="10">
        <f t="shared" si="16"/>
        <v>34122400</v>
      </c>
      <c r="P394" s="7">
        <f t="shared" si="17"/>
        <v>49126220</v>
      </c>
      <c r="Q394" s="9"/>
    </row>
    <row r="395" spans="1:17" s="33" customFormat="1" ht="33" customHeight="1">
      <c r="A395" s="45">
        <v>93</v>
      </c>
      <c r="B395" s="46" t="s">
        <v>167</v>
      </c>
      <c r="C395" s="26" t="s">
        <v>233</v>
      </c>
      <c r="D395" s="26"/>
      <c r="E395" s="47">
        <v>87.4</v>
      </c>
      <c r="F395" s="45"/>
      <c r="G395" s="7">
        <v>4614720</v>
      </c>
      <c r="H395" s="61">
        <v>874000</v>
      </c>
      <c r="I395" s="7">
        <v>0</v>
      </c>
      <c r="J395" s="7">
        <f t="shared" ref="J395:J430" si="19">H395+G395</f>
        <v>5488720</v>
      </c>
      <c r="K395" s="7">
        <v>2700000</v>
      </c>
      <c r="L395" s="62">
        <v>349600</v>
      </c>
      <c r="M395" s="7">
        <v>11536800</v>
      </c>
      <c r="N395" s="7">
        <v>0</v>
      </c>
      <c r="O395" s="7">
        <f t="shared" si="16"/>
        <v>14586400</v>
      </c>
      <c r="P395" s="7">
        <f t="shared" si="17"/>
        <v>20075120</v>
      </c>
      <c r="Q395" s="26"/>
    </row>
    <row r="396" spans="1:17" s="33" customFormat="1" ht="33" customHeight="1">
      <c r="A396" s="12" t="s">
        <v>28</v>
      </c>
      <c r="B396" s="63" t="s">
        <v>167</v>
      </c>
      <c r="C396" s="9" t="s">
        <v>233</v>
      </c>
      <c r="D396" s="9"/>
      <c r="E396" s="16">
        <v>87.4</v>
      </c>
      <c r="F396" s="12" t="s">
        <v>142</v>
      </c>
      <c r="G396" s="10">
        <v>4614720</v>
      </c>
      <c r="H396" s="13">
        <v>874000</v>
      </c>
      <c r="I396" s="10">
        <v>0</v>
      </c>
      <c r="J396" s="10">
        <f t="shared" si="19"/>
        <v>5488720</v>
      </c>
      <c r="K396" s="10">
        <v>2700000</v>
      </c>
      <c r="L396" s="14">
        <v>349600</v>
      </c>
      <c r="M396" s="10">
        <v>11536800</v>
      </c>
      <c r="N396" s="15">
        <v>0</v>
      </c>
      <c r="O396" s="10">
        <f t="shared" ref="O396:O430" si="20">K396+L396+M396+N396</f>
        <v>14586400</v>
      </c>
      <c r="P396" s="7">
        <f t="shared" ref="P396:P459" si="21">O396+J396</f>
        <v>20075120</v>
      </c>
      <c r="Q396" s="9"/>
    </row>
    <row r="397" spans="1:17" s="33" customFormat="1" ht="33" customHeight="1">
      <c r="A397" s="45">
        <v>94</v>
      </c>
      <c r="B397" s="46" t="s">
        <v>244</v>
      </c>
      <c r="C397" s="26" t="s">
        <v>233</v>
      </c>
      <c r="D397" s="26"/>
      <c r="E397" s="47">
        <v>1778.2</v>
      </c>
      <c r="F397" s="45"/>
      <c r="G397" s="7">
        <v>93888960</v>
      </c>
      <c r="H397" s="61">
        <v>13200400</v>
      </c>
      <c r="I397" s="7">
        <v>0</v>
      </c>
      <c r="J397" s="7">
        <f t="shared" si="19"/>
        <v>107089360</v>
      </c>
      <c r="K397" s="7">
        <v>5400000</v>
      </c>
      <c r="L397" s="62">
        <v>7112800</v>
      </c>
      <c r="M397" s="7">
        <v>234722400</v>
      </c>
      <c r="N397" s="7">
        <v>3000000</v>
      </c>
      <c r="O397" s="7">
        <f t="shared" si="20"/>
        <v>250235200</v>
      </c>
      <c r="P397" s="7">
        <f t="shared" si="21"/>
        <v>357324560</v>
      </c>
      <c r="Q397" s="26"/>
    </row>
    <row r="398" spans="1:17" s="33" customFormat="1" ht="33" customHeight="1">
      <c r="A398" s="12" t="s">
        <v>28</v>
      </c>
      <c r="B398" s="63" t="s">
        <v>244</v>
      </c>
      <c r="C398" s="9" t="s">
        <v>233</v>
      </c>
      <c r="D398" s="9"/>
      <c r="E398" s="11">
        <v>107</v>
      </c>
      <c r="F398" s="12" t="s">
        <v>137</v>
      </c>
      <c r="G398" s="10">
        <v>5649600</v>
      </c>
      <c r="H398" s="13">
        <v>749000</v>
      </c>
      <c r="I398" s="10">
        <v>0</v>
      </c>
      <c r="J398" s="10">
        <f t="shared" si="19"/>
        <v>6398600</v>
      </c>
      <c r="K398" s="10">
        <v>5400000</v>
      </c>
      <c r="L398" s="14">
        <v>428000</v>
      </c>
      <c r="M398" s="10">
        <v>14124000</v>
      </c>
      <c r="N398" s="10">
        <v>3000000</v>
      </c>
      <c r="O398" s="10">
        <f t="shared" si="20"/>
        <v>22952000</v>
      </c>
      <c r="P398" s="7">
        <f t="shared" si="21"/>
        <v>29350600</v>
      </c>
      <c r="Q398" s="9"/>
    </row>
    <row r="399" spans="1:17" s="33" customFormat="1" ht="33" customHeight="1">
      <c r="A399" s="12" t="s">
        <v>28</v>
      </c>
      <c r="B399" s="63" t="s">
        <v>244</v>
      </c>
      <c r="C399" s="9" t="s">
        <v>233</v>
      </c>
      <c r="D399" s="9"/>
      <c r="E399" s="16">
        <v>125</v>
      </c>
      <c r="F399" s="12" t="s">
        <v>142</v>
      </c>
      <c r="G399" s="10">
        <v>6600000</v>
      </c>
      <c r="H399" s="13">
        <v>1250000</v>
      </c>
      <c r="I399" s="10">
        <v>0</v>
      </c>
      <c r="J399" s="10">
        <f t="shared" si="19"/>
        <v>7850000</v>
      </c>
      <c r="K399" s="10">
        <v>0</v>
      </c>
      <c r="L399" s="14">
        <v>500000</v>
      </c>
      <c r="M399" s="10">
        <v>16500000</v>
      </c>
      <c r="N399" s="15">
        <v>0</v>
      </c>
      <c r="O399" s="10">
        <f t="shared" si="20"/>
        <v>17000000</v>
      </c>
      <c r="P399" s="7">
        <f t="shared" si="21"/>
        <v>24850000</v>
      </c>
      <c r="Q399" s="9"/>
    </row>
    <row r="400" spans="1:17" s="33" customFormat="1" ht="33" customHeight="1">
      <c r="A400" s="12" t="s">
        <v>28</v>
      </c>
      <c r="B400" s="63" t="s">
        <v>244</v>
      </c>
      <c r="C400" s="9" t="s">
        <v>233</v>
      </c>
      <c r="D400" s="9"/>
      <c r="E400" s="11">
        <v>342.1</v>
      </c>
      <c r="F400" s="12" t="s">
        <v>137</v>
      </c>
      <c r="G400" s="10">
        <v>18062880</v>
      </c>
      <c r="H400" s="13">
        <v>2394700</v>
      </c>
      <c r="I400" s="10">
        <v>0</v>
      </c>
      <c r="J400" s="10">
        <f t="shared" si="19"/>
        <v>20457580</v>
      </c>
      <c r="K400" s="10">
        <v>0</v>
      </c>
      <c r="L400" s="14">
        <v>1368400</v>
      </c>
      <c r="M400" s="10">
        <v>45157200</v>
      </c>
      <c r="N400" s="15">
        <v>0</v>
      </c>
      <c r="O400" s="10">
        <f t="shared" si="20"/>
        <v>46525600</v>
      </c>
      <c r="P400" s="7">
        <f t="shared" si="21"/>
        <v>66983180</v>
      </c>
      <c r="Q400" s="9"/>
    </row>
    <row r="401" spans="1:17" s="33" customFormat="1" ht="33" customHeight="1">
      <c r="A401" s="12" t="s">
        <v>28</v>
      </c>
      <c r="B401" s="63" t="s">
        <v>244</v>
      </c>
      <c r="C401" s="9" t="s">
        <v>233</v>
      </c>
      <c r="D401" s="9"/>
      <c r="E401" s="16">
        <v>126</v>
      </c>
      <c r="F401" s="12" t="s">
        <v>142</v>
      </c>
      <c r="G401" s="10">
        <v>6652800</v>
      </c>
      <c r="H401" s="13">
        <v>1260000</v>
      </c>
      <c r="I401" s="10">
        <v>0</v>
      </c>
      <c r="J401" s="10">
        <f t="shared" si="19"/>
        <v>7912800</v>
      </c>
      <c r="K401" s="10">
        <v>0</v>
      </c>
      <c r="L401" s="14">
        <v>504000</v>
      </c>
      <c r="M401" s="10">
        <v>16632000</v>
      </c>
      <c r="N401" s="15">
        <v>0</v>
      </c>
      <c r="O401" s="10">
        <f t="shared" si="20"/>
        <v>17136000</v>
      </c>
      <c r="P401" s="7">
        <f t="shared" si="21"/>
        <v>25048800</v>
      </c>
      <c r="Q401" s="9"/>
    </row>
    <row r="402" spans="1:17" s="33" customFormat="1" ht="33" customHeight="1">
      <c r="A402" s="12" t="s">
        <v>28</v>
      </c>
      <c r="B402" s="63" t="s">
        <v>244</v>
      </c>
      <c r="C402" s="9" t="s">
        <v>233</v>
      </c>
      <c r="D402" s="9"/>
      <c r="E402" s="11">
        <v>189.6</v>
      </c>
      <c r="F402" s="12" t="s">
        <v>139</v>
      </c>
      <c r="G402" s="10">
        <v>10010880</v>
      </c>
      <c r="H402" s="13">
        <v>1327200</v>
      </c>
      <c r="I402" s="10">
        <v>0</v>
      </c>
      <c r="J402" s="10">
        <f t="shared" si="19"/>
        <v>11338080</v>
      </c>
      <c r="K402" s="10">
        <v>0</v>
      </c>
      <c r="L402" s="14">
        <v>758400</v>
      </c>
      <c r="M402" s="10">
        <v>25027200</v>
      </c>
      <c r="N402" s="15">
        <v>0</v>
      </c>
      <c r="O402" s="10">
        <f t="shared" si="20"/>
        <v>25785600</v>
      </c>
      <c r="P402" s="7">
        <f t="shared" si="21"/>
        <v>37123680</v>
      </c>
      <c r="Q402" s="9"/>
    </row>
    <row r="403" spans="1:17" s="33" customFormat="1" ht="33" customHeight="1">
      <c r="A403" s="12" t="s">
        <v>28</v>
      </c>
      <c r="B403" s="63" t="s">
        <v>244</v>
      </c>
      <c r="C403" s="9" t="s">
        <v>233</v>
      </c>
      <c r="D403" s="9"/>
      <c r="E403" s="11">
        <v>429</v>
      </c>
      <c r="F403" s="12" t="s">
        <v>137</v>
      </c>
      <c r="G403" s="10">
        <v>22651200</v>
      </c>
      <c r="H403" s="13">
        <v>3003000</v>
      </c>
      <c r="I403" s="10">
        <v>0</v>
      </c>
      <c r="J403" s="10">
        <f t="shared" si="19"/>
        <v>25654200</v>
      </c>
      <c r="K403" s="10">
        <v>0</v>
      </c>
      <c r="L403" s="14">
        <v>1716000</v>
      </c>
      <c r="M403" s="10">
        <v>56628000</v>
      </c>
      <c r="N403" s="15">
        <v>0</v>
      </c>
      <c r="O403" s="10">
        <f t="shared" si="20"/>
        <v>58344000</v>
      </c>
      <c r="P403" s="7">
        <f t="shared" si="21"/>
        <v>83998200</v>
      </c>
      <c r="Q403" s="9"/>
    </row>
    <row r="404" spans="1:17" s="33" customFormat="1" ht="33" customHeight="1">
      <c r="A404" s="12" t="s">
        <v>28</v>
      </c>
      <c r="B404" s="63" t="s">
        <v>244</v>
      </c>
      <c r="C404" s="9" t="s">
        <v>233</v>
      </c>
      <c r="D404" s="9"/>
      <c r="E404" s="11">
        <v>459.5</v>
      </c>
      <c r="F404" s="12" t="s">
        <v>137</v>
      </c>
      <c r="G404" s="10">
        <v>24261600</v>
      </c>
      <c r="H404" s="13">
        <v>3216500</v>
      </c>
      <c r="I404" s="10">
        <v>0</v>
      </c>
      <c r="J404" s="10">
        <f t="shared" si="19"/>
        <v>27478100</v>
      </c>
      <c r="K404" s="10">
        <v>0</v>
      </c>
      <c r="L404" s="14">
        <v>1838000</v>
      </c>
      <c r="M404" s="10">
        <v>60654000</v>
      </c>
      <c r="N404" s="15">
        <v>0</v>
      </c>
      <c r="O404" s="10">
        <f t="shared" si="20"/>
        <v>62492000</v>
      </c>
      <c r="P404" s="7">
        <f t="shared" si="21"/>
        <v>89970100</v>
      </c>
      <c r="Q404" s="9"/>
    </row>
    <row r="405" spans="1:17" s="33" customFormat="1" ht="33" customHeight="1">
      <c r="A405" s="45">
        <v>95</v>
      </c>
      <c r="B405" s="46" t="s">
        <v>245</v>
      </c>
      <c r="C405" s="26" t="s">
        <v>233</v>
      </c>
      <c r="D405" s="26"/>
      <c r="E405" s="47">
        <v>235</v>
      </c>
      <c r="F405" s="45"/>
      <c r="G405" s="7">
        <v>12408000</v>
      </c>
      <c r="H405" s="61">
        <v>1645000</v>
      </c>
      <c r="I405" s="7">
        <v>0</v>
      </c>
      <c r="J405" s="7">
        <f t="shared" si="19"/>
        <v>14053000</v>
      </c>
      <c r="K405" s="7">
        <v>1350000</v>
      </c>
      <c r="L405" s="62">
        <v>940000</v>
      </c>
      <c r="M405" s="7">
        <v>31020000</v>
      </c>
      <c r="N405" s="7">
        <v>0</v>
      </c>
      <c r="O405" s="7">
        <f t="shared" si="20"/>
        <v>33310000</v>
      </c>
      <c r="P405" s="7">
        <f t="shared" si="21"/>
        <v>47363000</v>
      </c>
      <c r="Q405" s="26"/>
    </row>
    <row r="406" spans="1:17" s="33" customFormat="1" ht="33" customHeight="1">
      <c r="A406" s="12" t="s">
        <v>28</v>
      </c>
      <c r="B406" s="63" t="s">
        <v>245</v>
      </c>
      <c r="C406" s="9" t="s">
        <v>233</v>
      </c>
      <c r="D406" s="9"/>
      <c r="E406" s="11">
        <v>235</v>
      </c>
      <c r="F406" s="12" t="s">
        <v>137</v>
      </c>
      <c r="G406" s="10">
        <v>12408000</v>
      </c>
      <c r="H406" s="13">
        <v>1645000</v>
      </c>
      <c r="I406" s="10">
        <v>0</v>
      </c>
      <c r="J406" s="10">
        <f t="shared" si="19"/>
        <v>14053000</v>
      </c>
      <c r="K406" s="10">
        <v>1350000</v>
      </c>
      <c r="L406" s="14">
        <v>940000</v>
      </c>
      <c r="M406" s="10">
        <v>31020000</v>
      </c>
      <c r="N406" s="15">
        <v>0</v>
      </c>
      <c r="O406" s="10">
        <f t="shared" si="20"/>
        <v>33310000</v>
      </c>
      <c r="P406" s="7">
        <f t="shared" si="21"/>
        <v>47363000</v>
      </c>
      <c r="Q406" s="9"/>
    </row>
    <row r="407" spans="1:17" s="33" customFormat="1" ht="33" customHeight="1">
      <c r="A407" s="45">
        <v>96</v>
      </c>
      <c r="B407" s="46" t="s">
        <v>246</v>
      </c>
      <c r="C407" s="26" t="s">
        <v>233</v>
      </c>
      <c r="D407" s="26"/>
      <c r="E407" s="47">
        <v>716.6</v>
      </c>
      <c r="F407" s="45"/>
      <c r="G407" s="7">
        <v>37836480</v>
      </c>
      <c r="H407" s="61">
        <v>5016200</v>
      </c>
      <c r="I407" s="7">
        <v>0</v>
      </c>
      <c r="J407" s="7">
        <f t="shared" si="19"/>
        <v>42852680</v>
      </c>
      <c r="K407" s="7">
        <v>4050000</v>
      </c>
      <c r="L407" s="62">
        <v>2866400</v>
      </c>
      <c r="M407" s="7">
        <v>94591200</v>
      </c>
      <c r="N407" s="7">
        <v>0</v>
      </c>
      <c r="O407" s="7">
        <f t="shared" si="20"/>
        <v>101507600</v>
      </c>
      <c r="P407" s="7">
        <f t="shared" si="21"/>
        <v>144360280</v>
      </c>
      <c r="Q407" s="26"/>
    </row>
    <row r="408" spans="1:17" s="33" customFormat="1" ht="33" customHeight="1">
      <c r="A408" s="12" t="s">
        <v>28</v>
      </c>
      <c r="B408" s="63" t="s">
        <v>246</v>
      </c>
      <c r="C408" s="9" t="s">
        <v>233</v>
      </c>
      <c r="D408" s="9"/>
      <c r="E408" s="11">
        <v>422.8</v>
      </c>
      <c r="F408" s="12" t="s">
        <v>137</v>
      </c>
      <c r="G408" s="10">
        <v>22323840</v>
      </c>
      <c r="H408" s="13">
        <v>2959600</v>
      </c>
      <c r="I408" s="10">
        <v>0</v>
      </c>
      <c r="J408" s="10">
        <f t="shared" si="19"/>
        <v>25283440</v>
      </c>
      <c r="K408" s="10">
        <v>4050000</v>
      </c>
      <c r="L408" s="14">
        <v>1691200</v>
      </c>
      <c r="M408" s="10">
        <v>55809600</v>
      </c>
      <c r="N408" s="15">
        <v>0</v>
      </c>
      <c r="O408" s="10">
        <f t="shared" si="20"/>
        <v>61550800</v>
      </c>
      <c r="P408" s="7">
        <f t="shared" si="21"/>
        <v>86834240</v>
      </c>
      <c r="Q408" s="9"/>
    </row>
    <row r="409" spans="1:17" s="33" customFormat="1" ht="33" customHeight="1">
      <c r="A409" s="12" t="s">
        <v>28</v>
      </c>
      <c r="B409" s="63" t="s">
        <v>246</v>
      </c>
      <c r="C409" s="9" t="s">
        <v>233</v>
      </c>
      <c r="D409" s="9"/>
      <c r="E409" s="16">
        <v>293.8</v>
      </c>
      <c r="F409" s="12" t="s">
        <v>137</v>
      </c>
      <c r="G409" s="10">
        <v>15512640</v>
      </c>
      <c r="H409" s="13">
        <v>2056600</v>
      </c>
      <c r="I409" s="10">
        <v>0</v>
      </c>
      <c r="J409" s="10">
        <f t="shared" si="19"/>
        <v>17569240</v>
      </c>
      <c r="K409" s="10">
        <v>0</v>
      </c>
      <c r="L409" s="14">
        <v>1175200</v>
      </c>
      <c r="M409" s="10">
        <v>38781600</v>
      </c>
      <c r="N409" s="15">
        <v>0</v>
      </c>
      <c r="O409" s="10">
        <f t="shared" si="20"/>
        <v>39956800</v>
      </c>
      <c r="P409" s="7">
        <f t="shared" si="21"/>
        <v>57526040</v>
      </c>
      <c r="Q409" s="9"/>
    </row>
    <row r="410" spans="1:17" s="33" customFormat="1" ht="33" customHeight="1">
      <c r="A410" s="45">
        <v>97</v>
      </c>
      <c r="B410" s="46" t="s">
        <v>247</v>
      </c>
      <c r="C410" s="26" t="s">
        <v>233</v>
      </c>
      <c r="D410" s="26"/>
      <c r="E410" s="47">
        <v>261.8</v>
      </c>
      <c r="F410" s="45"/>
      <c r="G410" s="7">
        <v>13823040</v>
      </c>
      <c r="H410" s="61">
        <v>1832600</v>
      </c>
      <c r="I410" s="7">
        <v>0</v>
      </c>
      <c r="J410" s="7">
        <f t="shared" si="19"/>
        <v>15655640</v>
      </c>
      <c r="K410" s="7">
        <v>1350000</v>
      </c>
      <c r="L410" s="62">
        <v>1047200</v>
      </c>
      <c r="M410" s="7">
        <v>34557600</v>
      </c>
      <c r="N410" s="7">
        <v>0</v>
      </c>
      <c r="O410" s="7">
        <f t="shared" si="20"/>
        <v>36954800</v>
      </c>
      <c r="P410" s="7">
        <f t="shared" si="21"/>
        <v>52610440</v>
      </c>
      <c r="Q410" s="26"/>
    </row>
    <row r="411" spans="1:17" s="33" customFormat="1" ht="33" customHeight="1">
      <c r="A411" s="12" t="s">
        <v>28</v>
      </c>
      <c r="B411" s="63" t="s">
        <v>247</v>
      </c>
      <c r="C411" s="9" t="s">
        <v>233</v>
      </c>
      <c r="D411" s="9"/>
      <c r="E411" s="16">
        <v>261.8</v>
      </c>
      <c r="F411" s="12" t="s">
        <v>137</v>
      </c>
      <c r="G411" s="10">
        <v>13823040</v>
      </c>
      <c r="H411" s="13">
        <v>1832600</v>
      </c>
      <c r="I411" s="10">
        <v>0</v>
      </c>
      <c r="J411" s="10">
        <f t="shared" si="19"/>
        <v>15655640</v>
      </c>
      <c r="K411" s="10">
        <v>1350000</v>
      </c>
      <c r="L411" s="14">
        <v>1047200</v>
      </c>
      <c r="M411" s="10">
        <v>34557600</v>
      </c>
      <c r="N411" s="15">
        <v>0</v>
      </c>
      <c r="O411" s="10">
        <f t="shared" si="20"/>
        <v>36954800</v>
      </c>
      <c r="P411" s="7">
        <f t="shared" si="21"/>
        <v>52610440</v>
      </c>
      <c r="Q411" s="9"/>
    </row>
    <row r="412" spans="1:17" s="33" customFormat="1" ht="33" customHeight="1">
      <c r="A412" s="45">
        <v>98</v>
      </c>
      <c r="B412" s="46" t="s">
        <v>248</v>
      </c>
      <c r="C412" s="26" t="s">
        <v>233</v>
      </c>
      <c r="D412" s="26"/>
      <c r="E412" s="47">
        <v>251.3</v>
      </c>
      <c r="F412" s="45"/>
      <c r="G412" s="7">
        <v>13268640</v>
      </c>
      <c r="H412" s="61">
        <v>1759100</v>
      </c>
      <c r="I412" s="7">
        <v>0</v>
      </c>
      <c r="J412" s="7">
        <f t="shared" si="19"/>
        <v>15027740</v>
      </c>
      <c r="K412" s="7">
        <v>1350000</v>
      </c>
      <c r="L412" s="62">
        <v>1005200</v>
      </c>
      <c r="M412" s="7">
        <v>33171600</v>
      </c>
      <c r="N412" s="7">
        <v>0</v>
      </c>
      <c r="O412" s="7">
        <f t="shared" si="20"/>
        <v>35526800</v>
      </c>
      <c r="P412" s="7">
        <f t="shared" si="21"/>
        <v>50554540</v>
      </c>
      <c r="Q412" s="26"/>
    </row>
    <row r="413" spans="1:17" s="33" customFormat="1" ht="33" customHeight="1">
      <c r="A413" s="12" t="s">
        <v>28</v>
      </c>
      <c r="B413" s="63" t="s">
        <v>248</v>
      </c>
      <c r="C413" s="9" t="s">
        <v>233</v>
      </c>
      <c r="D413" s="9"/>
      <c r="E413" s="11">
        <v>251.3</v>
      </c>
      <c r="F413" s="12" t="s">
        <v>139</v>
      </c>
      <c r="G413" s="10">
        <v>13268640</v>
      </c>
      <c r="H413" s="13">
        <v>1759100</v>
      </c>
      <c r="I413" s="10">
        <v>0</v>
      </c>
      <c r="J413" s="10">
        <f t="shared" si="19"/>
        <v>15027740</v>
      </c>
      <c r="K413" s="10">
        <v>1350000</v>
      </c>
      <c r="L413" s="14">
        <v>1005200</v>
      </c>
      <c r="M413" s="10">
        <v>33171600</v>
      </c>
      <c r="N413" s="15">
        <v>0</v>
      </c>
      <c r="O413" s="10">
        <f t="shared" si="20"/>
        <v>35526800</v>
      </c>
      <c r="P413" s="7">
        <f t="shared" si="21"/>
        <v>50554540</v>
      </c>
      <c r="Q413" s="9"/>
    </row>
    <row r="414" spans="1:17" s="33" customFormat="1" ht="33" customHeight="1">
      <c r="A414" s="45">
        <v>99</v>
      </c>
      <c r="B414" s="46" t="s">
        <v>249</v>
      </c>
      <c r="C414" s="26" t="s">
        <v>233</v>
      </c>
      <c r="D414" s="26"/>
      <c r="E414" s="31">
        <v>1319.8</v>
      </c>
      <c r="F414" s="45"/>
      <c r="G414" s="7">
        <v>69685440</v>
      </c>
      <c r="H414" s="61">
        <v>9238600</v>
      </c>
      <c r="I414" s="7">
        <v>0</v>
      </c>
      <c r="J414" s="7">
        <f t="shared" si="19"/>
        <v>78924040</v>
      </c>
      <c r="K414" s="7">
        <v>13500000</v>
      </c>
      <c r="L414" s="62">
        <v>5279200</v>
      </c>
      <c r="M414" s="7">
        <v>174213600</v>
      </c>
      <c r="N414" s="7">
        <v>0</v>
      </c>
      <c r="O414" s="7">
        <f t="shared" si="20"/>
        <v>192992800</v>
      </c>
      <c r="P414" s="7">
        <f t="shared" si="21"/>
        <v>271916840</v>
      </c>
      <c r="Q414" s="26"/>
    </row>
    <row r="415" spans="1:17" s="33" customFormat="1" ht="33" customHeight="1">
      <c r="A415" s="12" t="s">
        <v>28</v>
      </c>
      <c r="B415" s="63" t="s">
        <v>249</v>
      </c>
      <c r="C415" s="9" t="s">
        <v>233</v>
      </c>
      <c r="D415" s="9"/>
      <c r="E415" s="11">
        <v>674.1</v>
      </c>
      <c r="F415" s="12" t="s">
        <v>137</v>
      </c>
      <c r="G415" s="10">
        <v>35592480</v>
      </c>
      <c r="H415" s="13">
        <v>4718700</v>
      </c>
      <c r="I415" s="10">
        <v>0</v>
      </c>
      <c r="J415" s="10">
        <f t="shared" si="19"/>
        <v>40311180</v>
      </c>
      <c r="K415" s="10">
        <v>13500000</v>
      </c>
      <c r="L415" s="14">
        <v>2696400</v>
      </c>
      <c r="M415" s="10">
        <v>88981200</v>
      </c>
      <c r="N415" s="15">
        <v>0</v>
      </c>
      <c r="O415" s="10">
        <f t="shared" si="20"/>
        <v>105177600</v>
      </c>
      <c r="P415" s="7">
        <f t="shared" si="21"/>
        <v>145488780</v>
      </c>
      <c r="Q415" s="9"/>
    </row>
    <row r="416" spans="1:17" s="33" customFormat="1" ht="33" customHeight="1">
      <c r="A416" s="12" t="s">
        <v>28</v>
      </c>
      <c r="B416" s="63" t="s">
        <v>249</v>
      </c>
      <c r="C416" s="9" t="s">
        <v>233</v>
      </c>
      <c r="D416" s="9"/>
      <c r="E416" s="16">
        <v>547.5</v>
      </c>
      <c r="F416" s="12" t="s">
        <v>137</v>
      </c>
      <c r="G416" s="10">
        <v>28908000</v>
      </c>
      <c r="H416" s="13">
        <v>3832500</v>
      </c>
      <c r="I416" s="10">
        <v>0</v>
      </c>
      <c r="J416" s="10">
        <f t="shared" si="19"/>
        <v>32740500</v>
      </c>
      <c r="K416" s="10">
        <v>0</v>
      </c>
      <c r="L416" s="14">
        <v>2190000</v>
      </c>
      <c r="M416" s="10">
        <v>72270000</v>
      </c>
      <c r="N416" s="15">
        <v>0</v>
      </c>
      <c r="O416" s="10">
        <f t="shared" si="20"/>
        <v>74460000</v>
      </c>
      <c r="P416" s="7">
        <f t="shared" si="21"/>
        <v>107200500</v>
      </c>
      <c r="Q416" s="9"/>
    </row>
    <row r="417" spans="1:17" s="33" customFormat="1" ht="33" customHeight="1">
      <c r="A417" s="12" t="s">
        <v>28</v>
      </c>
      <c r="B417" s="63" t="s">
        <v>249</v>
      </c>
      <c r="C417" s="9" t="s">
        <v>233</v>
      </c>
      <c r="D417" s="9"/>
      <c r="E417" s="11">
        <v>98.2</v>
      </c>
      <c r="F417" s="12" t="s">
        <v>137</v>
      </c>
      <c r="G417" s="10">
        <v>5184960</v>
      </c>
      <c r="H417" s="13">
        <v>687400</v>
      </c>
      <c r="I417" s="10">
        <v>0</v>
      </c>
      <c r="J417" s="10">
        <f t="shared" si="19"/>
        <v>5872360</v>
      </c>
      <c r="K417" s="10">
        <v>0</v>
      </c>
      <c r="L417" s="14">
        <v>392800</v>
      </c>
      <c r="M417" s="10">
        <v>12962400</v>
      </c>
      <c r="N417" s="15">
        <v>0</v>
      </c>
      <c r="O417" s="10">
        <f t="shared" si="20"/>
        <v>13355200</v>
      </c>
      <c r="P417" s="7">
        <f t="shared" si="21"/>
        <v>19227560</v>
      </c>
      <c r="Q417" s="9"/>
    </row>
    <row r="418" spans="1:17" s="33" customFormat="1" ht="33" customHeight="1">
      <c r="A418" s="45">
        <v>100</v>
      </c>
      <c r="B418" s="46" t="s">
        <v>250</v>
      </c>
      <c r="C418" s="26" t="s">
        <v>233</v>
      </c>
      <c r="D418" s="26"/>
      <c r="E418" s="47">
        <v>1050.8</v>
      </c>
      <c r="F418" s="45"/>
      <c r="G418" s="7">
        <v>55482240</v>
      </c>
      <c r="H418" s="61">
        <v>7355600</v>
      </c>
      <c r="I418" s="7">
        <v>0</v>
      </c>
      <c r="J418" s="7">
        <f t="shared" si="19"/>
        <v>62837840</v>
      </c>
      <c r="K418" s="7">
        <v>10800000</v>
      </c>
      <c r="L418" s="62">
        <v>4203200</v>
      </c>
      <c r="M418" s="7">
        <v>138705600</v>
      </c>
      <c r="N418" s="7">
        <v>3000000</v>
      </c>
      <c r="O418" s="7">
        <f t="shared" si="20"/>
        <v>156708800</v>
      </c>
      <c r="P418" s="7">
        <f t="shared" si="21"/>
        <v>219546640</v>
      </c>
      <c r="Q418" s="26"/>
    </row>
    <row r="419" spans="1:17" s="33" customFormat="1" ht="33" customHeight="1">
      <c r="A419" s="12" t="s">
        <v>28</v>
      </c>
      <c r="B419" s="63" t="s">
        <v>250</v>
      </c>
      <c r="C419" s="9" t="s">
        <v>233</v>
      </c>
      <c r="D419" s="9"/>
      <c r="E419" s="11">
        <v>113.6</v>
      </c>
      <c r="F419" s="12" t="s">
        <v>137</v>
      </c>
      <c r="G419" s="10">
        <v>5998080</v>
      </c>
      <c r="H419" s="13">
        <v>795200</v>
      </c>
      <c r="I419" s="10">
        <v>0</v>
      </c>
      <c r="J419" s="10">
        <f t="shared" si="19"/>
        <v>6793280</v>
      </c>
      <c r="K419" s="10">
        <v>10800000</v>
      </c>
      <c r="L419" s="14">
        <v>454400</v>
      </c>
      <c r="M419" s="10">
        <v>14995200</v>
      </c>
      <c r="N419" s="10">
        <v>3000000</v>
      </c>
      <c r="O419" s="10">
        <f t="shared" si="20"/>
        <v>29249600</v>
      </c>
      <c r="P419" s="7">
        <f t="shared" si="21"/>
        <v>36042880</v>
      </c>
      <c r="Q419" s="9"/>
    </row>
    <row r="420" spans="1:17" s="33" customFormat="1" ht="33" customHeight="1">
      <c r="A420" s="12" t="s">
        <v>28</v>
      </c>
      <c r="B420" s="63" t="s">
        <v>250</v>
      </c>
      <c r="C420" s="9" t="s">
        <v>233</v>
      </c>
      <c r="D420" s="9"/>
      <c r="E420" s="11">
        <v>315.39999999999998</v>
      </c>
      <c r="F420" s="12" t="s">
        <v>139</v>
      </c>
      <c r="G420" s="10">
        <v>16653120</v>
      </c>
      <c r="H420" s="13">
        <v>2207800</v>
      </c>
      <c r="I420" s="10">
        <v>0</v>
      </c>
      <c r="J420" s="10">
        <f t="shared" si="19"/>
        <v>18860920</v>
      </c>
      <c r="K420" s="10">
        <v>0</v>
      </c>
      <c r="L420" s="14">
        <v>1261600</v>
      </c>
      <c r="M420" s="10">
        <v>41632800</v>
      </c>
      <c r="N420" s="15">
        <v>0</v>
      </c>
      <c r="O420" s="10">
        <f t="shared" si="20"/>
        <v>42894400</v>
      </c>
      <c r="P420" s="7">
        <f t="shared" si="21"/>
        <v>61755320</v>
      </c>
      <c r="Q420" s="9"/>
    </row>
    <row r="421" spans="1:17" s="33" customFormat="1" ht="33" customHeight="1">
      <c r="A421" s="12" t="s">
        <v>28</v>
      </c>
      <c r="B421" s="63" t="s">
        <v>250</v>
      </c>
      <c r="C421" s="9" t="s">
        <v>233</v>
      </c>
      <c r="D421" s="9"/>
      <c r="E421" s="16">
        <v>307.89999999999998</v>
      </c>
      <c r="F421" s="12" t="s">
        <v>137</v>
      </c>
      <c r="G421" s="10">
        <v>16257120</v>
      </c>
      <c r="H421" s="13">
        <v>2155300</v>
      </c>
      <c r="I421" s="10">
        <v>0</v>
      </c>
      <c r="J421" s="10">
        <f t="shared" si="19"/>
        <v>18412420</v>
      </c>
      <c r="K421" s="10">
        <v>0</v>
      </c>
      <c r="L421" s="14">
        <v>1231600</v>
      </c>
      <c r="M421" s="10">
        <v>40642800</v>
      </c>
      <c r="N421" s="15">
        <v>0</v>
      </c>
      <c r="O421" s="10">
        <f t="shared" si="20"/>
        <v>41874400</v>
      </c>
      <c r="P421" s="7">
        <f t="shared" si="21"/>
        <v>60286820</v>
      </c>
      <c r="Q421" s="9"/>
    </row>
    <row r="422" spans="1:17" s="33" customFormat="1" ht="33" customHeight="1">
      <c r="A422" s="12" t="s">
        <v>28</v>
      </c>
      <c r="B422" s="63" t="s">
        <v>250</v>
      </c>
      <c r="C422" s="9" t="s">
        <v>233</v>
      </c>
      <c r="D422" s="9"/>
      <c r="E422" s="11">
        <v>313.89999999999998</v>
      </c>
      <c r="F422" s="12" t="s">
        <v>137</v>
      </c>
      <c r="G422" s="10">
        <v>16573920</v>
      </c>
      <c r="H422" s="13">
        <v>2197300</v>
      </c>
      <c r="I422" s="10">
        <v>0</v>
      </c>
      <c r="J422" s="10">
        <f t="shared" si="19"/>
        <v>18771220</v>
      </c>
      <c r="K422" s="10">
        <v>0</v>
      </c>
      <c r="L422" s="14">
        <v>1255600</v>
      </c>
      <c r="M422" s="10">
        <v>41434800</v>
      </c>
      <c r="N422" s="15">
        <v>0</v>
      </c>
      <c r="O422" s="10">
        <f t="shared" si="20"/>
        <v>42690400</v>
      </c>
      <c r="P422" s="7">
        <f t="shared" si="21"/>
        <v>61461620</v>
      </c>
      <c r="Q422" s="9"/>
    </row>
    <row r="423" spans="1:17" s="33" customFormat="1" ht="33" customHeight="1">
      <c r="A423" s="45">
        <v>101</v>
      </c>
      <c r="B423" s="46" t="s">
        <v>251</v>
      </c>
      <c r="C423" s="26" t="s">
        <v>233</v>
      </c>
      <c r="D423" s="26"/>
      <c r="E423" s="47">
        <v>679.4</v>
      </c>
      <c r="F423" s="45"/>
      <c r="G423" s="7">
        <v>35872320</v>
      </c>
      <c r="H423" s="61">
        <v>4755800</v>
      </c>
      <c r="I423" s="7">
        <v>0</v>
      </c>
      <c r="J423" s="7">
        <f t="shared" si="19"/>
        <v>40628120</v>
      </c>
      <c r="K423" s="7">
        <v>12150000</v>
      </c>
      <c r="L423" s="62">
        <v>2717600</v>
      </c>
      <c r="M423" s="7">
        <v>89680800</v>
      </c>
      <c r="N423" s="7">
        <v>0</v>
      </c>
      <c r="O423" s="7">
        <f t="shared" si="20"/>
        <v>104548400</v>
      </c>
      <c r="P423" s="7">
        <f t="shared" si="21"/>
        <v>145176520</v>
      </c>
      <c r="Q423" s="26"/>
    </row>
    <row r="424" spans="1:17" s="33" customFormat="1" ht="33" customHeight="1">
      <c r="A424" s="12" t="s">
        <v>28</v>
      </c>
      <c r="B424" s="63" t="s">
        <v>251</v>
      </c>
      <c r="C424" s="9" t="s">
        <v>233</v>
      </c>
      <c r="D424" s="9"/>
      <c r="E424" s="11">
        <v>98.9</v>
      </c>
      <c r="F424" s="12" t="s">
        <v>137</v>
      </c>
      <c r="G424" s="10">
        <v>5221920</v>
      </c>
      <c r="H424" s="13">
        <v>692300</v>
      </c>
      <c r="I424" s="10">
        <v>0</v>
      </c>
      <c r="J424" s="10">
        <f t="shared" si="19"/>
        <v>5914220</v>
      </c>
      <c r="K424" s="10">
        <v>12150000</v>
      </c>
      <c r="L424" s="14">
        <v>395600</v>
      </c>
      <c r="M424" s="10">
        <v>13054800</v>
      </c>
      <c r="N424" s="15">
        <v>0</v>
      </c>
      <c r="O424" s="10">
        <f t="shared" si="20"/>
        <v>25600400</v>
      </c>
      <c r="P424" s="7">
        <f t="shared" si="21"/>
        <v>31514620</v>
      </c>
      <c r="Q424" s="9"/>
    </row>
    <row r="425" spans="1:17" s="33" customFormat="1" ht="33" customHeight="1">
      <c r="A425" s="12" t="s">
        <v>28</v>
      </c>
      <c r="B425" s="63" t="s">
        <v>251</v>
      </c>
      <c r="C425" s="9" t="s">
        <v>233</v>
      </c>
      <c r="D425" s="9"/>
      <c r="E425" s="16">
        <v>378.4</v>
      </c>
      <c r="F425" s="12" t="s">
        <v>139</v>
      </c>
      <c r="G425" s="10">
        <v>19979520</v>
      </c>
      <c r="H425" s="13">
        <v>2648800</v>
      </c>
      <c r="I425" s="10">
        <v>0</v>
      </c>
      <c r="J425" s="10">
        <f t="shared" si="19"/>
        <v>22628320</v>
      </c>
      <c r="K425" s="10">
        <v>0</v>
      </c>
      <c r="L425" s="14">
        <v>1513600</v>
      </c>
      <c r="M425" s="10">
        <v>49948800</v>
      </c>
      <c r="N425" s="15">
        <v>0</v>
      </c>
      <c r="O425" s="10">
        <f t="shared" si="20"/>
        <v>51462400</v>
      </c>
      <c r="P425" s="7">
        <f t="shared" si="21"/>
        <v>74090720</v>
      </c>
      <c r="Q425" s="9"/>
    </row>
    <row r="426" spans="1:17" s="33" customFormat="1" ht="33" customHeight="1">
      <c r="A426" s="12" t="s">
        <v>28</v>
      </c>
      <c r="B426" s="63" t="s">
        <v>251</v>
      </c>
      <c r="C426" s="9" t="s">
        <v>233</v>
      </c>
      <c r="D426" s="9"/>
      <c r="E426" s="11">
        <v>202.1</v>
      </c>
      <c r="F426" s="12" t="s">
        <v>139</v>
      </c>
      <c r="G426" s="10">
        <v>10670880</v>
      </c>
      <c r="H426" s="13">
        <v>1414700</v>
      </c>
      <c r="I426" s="10">
        <v>0</v>
      </c>
      <c r="J426" s="10">
        <f t="shared" si="19"/>
        <v>12085580</v>
      </c>
      <c r="K426" s="10">
        <v>0</v>
      </c>
      <c r="L426" s="14">
        <v>808400</v>
      </c>
      <c r="M426" s="10">
        <v>26677200</v>
      </c>
      <c r="N426" s="15">
        <v>0</v>
      </c>
      <c r="O426" s="10">
        <f t="shared" si="20"/>
        <v>27485600</v>
      </c>
      <c r="P426" s="7">
        <f t="shared" si="21"/>
        <v>39571180</v>
      </c>
      <c r="Q426" s="9"/>
    </row>
    <row r="427" spans="1:17" s="33" customFormat="1" ht="33" customHeight="1">
      <c r="A427" s="45">
        <v>102</v>
      </c>
      <c r="B427" s="46" t="s">
        <v>252</v>
      </c>
      <c r="C427" s="26" t="s">
        <v>233</v>
      </c>
      <c r="D427" s="26"/>
      <c r="E427" s="47">
        <v>782.2</v>
      </c>
      <c r="F427" s="45"/>
      <c r="G427" s="7">
        <v>41300160</v>
      </c>
      <c r="H427" s="61">
        <v>5475400</v>
      </c>
      <c r="I427" s="7">
        <v>0</v>
      </c>
      <c r="J427" s="7">
        <f t="shared" si="19"/>
        <v>46775560</v>
      </c>
      <c r="K427" s="7">
        <v>1350000</v>
      </c>
      <c r="L427" s="62">
        <v>3128800</v>
      </c>
      <c r="M427" s="7">
        <v>103250400</v>
      </c>
      <c r="N427" s="7">
        <v>0</v>
      </c>
      <c r="O427" s="7">
        <f t="shared" si="20"/>
        <v>107729200</v>
      </c>
      <c r="P427" s="7">
        <f t="shared" si="21"/>
        <v>154504760</v>
      </c>
      <c r="Q427" s="26"/>
    </row>
    <row r="428" spans="1:17" s="33" customFormat="1" ht="33" customHeight="1">
      <c r="A428" s="12" t="s">
        <v>28</v>
      </c>
      <c r="B428" s="63" t="s">
        <v>252</v>
      </c>
      <c r="C428" s="9" t="s">
        <v>233</v>
      </c>
      <c r="D428" s="9"/>
      <c r="E428" s="11">
        <v>782.2</v>
      </c>
      <c r="F428" s="12" t="s">
        <v>137</v>
      </c>
      <c r="G428" s="10">
        <v>41300160</v>
      </c>
      <c r="H428" s="13">
        <v>5475400</v>
      </c>
      <c r="I428" s="10">
        <v>0</v>
      </c>
      <c r="J428" s="10">
        <f t="shared" si="19"/>
        <v>46775560</v>
      </c>
      <c r="K428" s="10">
        <v>1350000</v>
      </c>
      <c r="L428" s="14">
        <v>3128800</v>
      </c>
      <c r="M428" s="10">
        <v>103250400</v>
      </c>
      <c r="N428" s="15">
        <v>0</v>
      </c>
      <c r="O428" s="10">
        <f t="shared" si="20"/>
        <v>107729200</v>
      </c>
      <c r="P428" s="7">
        <f t="shared" si="21"/>
        <v>154504760</v>
      </c>
      <c r="Q428" s="9"/>
    </row>
    <row r="429" spans="1:17" s="33" customFormat="1" ht="33" customHeight="1">
      <c r="A429" s="45">
        <v>103</v>
      </c>
      <c r="B429" s="46" t="s">
        <v>253</v>
      </c>
      <c r="C429" s="26" t="s">
        <v>233</v>
      </c>
      <c r="D429" s="26"/>
      <c r="E429" s="47">
        <v>509.9</v>
      </c>
      <c r="F429" s="45"/>
      <c r="G429" s="7">
        <v>26922720</v>
      </c>
      <c r="H429" s="61">
        <v>3569300</v>
      </c>
      <c r="I429" s="7">
        <v>0</v>
      </c>
      <c r="J429" s="7">
        <f t="shared" si="19"/>
        <v>30492020</v>
      </c>
      <c r="K429" s="7">
        <v>2700000</v>
      </c>
      <c r="L429" s="62">
        <v>2039600</v>
      </c>
      <c r="M429" s="7">
        <v>67306800</v>
      </c>
      <c r="N429" s="7">
        <v>0</v>
      </c>
      <c r="O429" s="7">
        <f t="shared" si="20"/>
        <v>72046400</v>
      </c>
      <c r="P429" s="7">
        <f t="shared" si="21"/>
        <v>102538420</v>
      </c>
      <c r="Q429" s="26"/>
    </row>
    <row r="430" spans="1:17" s="33" customFormat="1" ht="33" customHeight="1">
      <c r="A430" s="12" t="s">
        <v>28</v>
      </c>
      <c r="B430" s="63" t="s">
        <v>253</v>
      </c>
      <c r="C430" s="9" t="s">
        <v>233</v>
      </c>
      <c r="D430" s="9"/>
      <c r="E430" s="16">
        <v>509.9</v>
      </c>
      <c r="F430" s="12" t="s">
        <v>139</v>
      </c>
      <c r="G430" s="10">
        <v>26922720</v>
      </c>
      <c r="H430" s="13">
        <v>3569300</v>
      </c>
      <c r="I430" s="10">
        <v>0</v>
      </c>
      <c r="J430" s="10">
        <f t="shared" si="19"/>
        <v>30492020</v>
      </c>
      <c r="K430" s="10">
        <v>2700000</v>
      </c>
      <c r="L430" s="14">
        <v>2039600</v>
      </c>
      <c r="M430" s="10">
        <v>67306800</v>
      </c>
      <c r="N430" s="15">
        <v>0</v>
      </c>
      <c r="O430" s="10">
        <f t="shared" si="20"/>
        <v>72046400</v>
      </c>
      <c r="P430" s="7">
        <f t="shared" si="21"/>
        <v>102538420</v>
      </c>
      <c r="Q430" s="9"/>
    </row>
    <row r="431" spans="1:17" s="33" customFormat="1" ht="33" customHeight="1">
      <c r="A431" s="67">
        <v>104</v>
      </c>
      <c r="B431" s="68" t="s">
        <v>26</v>
      </c>
      <c r="C431" s="69" t="s">
        <v>27</v>
      </c>
      <c r="D431" s="69"/>
      <c r="E431" s="70">
        <f>SUM(E432:E433)</f>
        <v>393.1</v>
      </c>
      <c r="F431" s="71"/>
      <c r="G431" s="24">
        <v>20755680</v>
      </c>
      <c r="H431" s="25">
        <v>3140200</v>
      </c>
      <c r="I431" s="26">
        <v>0</v>
      </c>
      <c r="J431" s="7">
        <f t="shared" ref="J431:J462" si="22">G431+H431</f>
        <v>23895880</v>
      </c>
      <c r="K431" s="7">
        <v>9450000</v>
      </c>
      <c r="L431" s="7">
        <v>1572400</v>
      </c>
      <c r="M431" s="49">
        <v>51889200</v>
      </c>
      <c r="N431" s="49">
        <v>0</v>
      </c>
      <c r="O431" s="7">
        <f t="shared" ref="O431:O494" si="23">M431+L431+K431</f>
        <v>62911600</v>
      </c>
      <c r="P431" s="7">
        <f t="shared" si="21"/>
        <v>86807480</v>
      </c>
      <c r="Q431" s="26"/>
    </row>
    <row r="432" spans="1:17" s="33" customFormat="1" ht="33" customHeight="1">
      <c r="A432" s="72" t="s">
        <v>28</v>
      </c>
      <c r="B432" s="73" t="s">
        <v>26</v>
      </c>
      <c r="C432" s="74" t="s">
        <v>27</v>
      </c>
      <c r="D432" s="74"/>
      <c r="E432" s="19">
        <v>129.5</v>
      </c>
      <c r="F432" s="20" t="s">
        <v>29</v>
      </c>
      <c r="G432" s="21">
        <v>6837600</v>
      </c>
      <c r="H432" s="13">
        <v>1295000</v>
      </c>
      <c r="I432" s="9">
        <v>0</v>
      </c>
      <c r="J432" s="10">
        <f t="shared" si="22"/>
        <v>8132600</v>
      </c>
      <c r="K432" s="10">
        <v>9450000</v>
      </c>
      <c r="L432" s="10">
        <v>518000</v>
      </c>
      <c r="M432" s="10">
        <v>17094000</v>
      </c>
      <c r="N432" s="10"/>
      <c r="O432" s="10">
        <f t="shared" si="23"/>
        <v>27062000</v>
      </c>
      <c r="P432" s="7">
        <f t="shared" si="21"/>
        <v>35194600</v>
      </c>
      <c r="Q432" s="9"/>
    </row>
    <row r="433" spans="1:17" s="33" customFormat="1" ht="33" customHeight="1">
      <c r="A433" s="72" t="s">
        <v>28</v>
      </c>
      <c r="B433" s="73" t="s">
        <v>26</v>
      </c>
      <c r="C433" s="74" t="s">
        <v>27</v>
      </c>
      <c r="D433" s="74"/>
      <c r="E433" s="19">
        <v>263.60000000000002</v>
      </c>
      <c r="F433" s="20" t="s">
        <v>30</v>
      </c>
      <c r="G433" s="21">
        <v>13918080</v>
      </c>
      <c r="H433" s="13">
        <v>1845200</v>
      </c>
      <c r="I433" s="9">
        <v>0</v>
      </c>
      <c r="J433" s="10">
        <f t="shared" si="22"/>
        <v>15763280</v>
      </c>
      <c r="K433" s="10">
        <v>0</v>
      </c>
      <c r="L433" s="10">
        <v>1054400</v>
      </c>
      <c r="M433" s="10">
        <v>34795200</v>
      </c>
      <c r="N433" s="10"/>
      <c r="O433" s="10">
        <f t="shared" si="23"/>
        <v>35849600</v>
      </c>
      <c r="P433" s="7">
        <f t="shared" si="21"/>
        <v>51612880</v>
      </c>
      <c r="Q433" s="9"/>
    </row>
    <row r="434" spans="1:17" s="33" customFormat="1" ht="33" customHeight="1">
      <c r="A434" s="75">
        <v>105</v>
      </c>
      <c r="B434" s="76" t="s">
        <v>31</v>
      </c>
      <c r="C434" s="69" t="s">
        <v>27</v>
      </c>
      <c r="D434" s="69"/>
      <c r="E434" s="77">
        <f>SUM(E435)</f>
        <v>340.7</v>
      </c>
      <c r="F434" s="78"/>
      <c r="G434" s="24">
        <v>17988960</v>
      </c>
      <c r="H434" s="25">
        <v>2384900</v>
      </c>
      <c r="I434" s="26">
        <v>0</v>
      </c>
      <c r="J434" s="7">
        <f t="shared" si="22"/>
        <v>20373860</v>
      </c>
      <c r="K434" s="7">
        <v>1350000</v>
      </c>
      <c r="L434" s="7">
        <v>1362800</v>
      </c>
      <c r="M434" s="7">
        <v>44972400</v>
      </c>
      <c r="N434" s="7">
        <v>0</v>
      </c>
      <c r="O434" s="7">
        <f t="shared" si="23"/>
        <v>47685200</v>
      </c>
      <c r="P434" s="7">
        <f t="shared" si="21"/>
        <v>68059060</v>
      </c>
      <c r="Q434" s="26"/>
    </row>
    <row r="435" spans="1:17" s="33" customFormat="1" ht="33" customHeight="1">
      <c r="A435" s="72" t="s">
        <v>28</v>
      </c>
      <c r="B435" s="73" t="s">
        <v>31</v>
      </c>
      <c r="C435" s="74" t="s">
        <v>27</v>
      </c>
      <c r="D435" s="74"/>
      <c r="E435" s="19">
        <v>340.7</v>
      </c>
      <c r="F435" s="20" t="s">
        <v>30</v>
      </c>
      <c r="G435" s="21">
        <v>17988960</v>
      </c>
      <c r="H435" s="13">
        <v>2384900</v>
      </c>
      <c r="I435" s="9">
        <v>0</v>
      </c>
      <c r="J435" s="10">
        <f t="shared" si="22"/>
        <v>20373860</v>
      </c>
      <c r="K435" s="10">
        <v>1350000</v>
      </c>
      <c r="L435" s="10">
        <v>1362800</v>
      </c>
      <c r="M435" s="10">
        <v>44972400</v>
      </c>
      <c r="N435" s="10"/>
      <c r="O435" s="10">
        <f t="shared" si="23"/>
        <v>47685200</v>
      </c>
      <c r="P435" s="7">
        <f t="shared" si="21"/>
        <v>68059060</v>
      </c>
      <c r="Q435" s="9"/>
    </row>
    <row r="436" spans="1:17" s="33" customFormat="1" ht="33" customHeight="1">
      <c r="A436" s="75">
        <v>106</v>
      </c>
      <c r="B436" s="76" t="s">
        <v>32</v>
      </c>
      <c r="C436" s="69" t="s">
        <v>27</v>
      </c>
      <c r="D436" s="69"/>
      <c r="E436" s="77">
        <f>SUM(E437)</f>
        <v>288.89999999999998</v>
      </c>
      <c r="F436" s="78"/>
      <c r="G436" s="24">
        <v>15253920</v>
      </c>
      <c r="H436" s="61">
        <v>2022300</v>
      </c>
      <c r="I436" s="26">
        <v>0</v>
      </c>
      <c r="J436" s="7">
        <f t="shared" si="22"/>
        <v>17276220</v>
      </c>
      <c r="K436" s="7">
        <v>5400000</v>
      </c>
      <c r="L436" s="7">
        <v>1155600</v>
      </c>
      <c r="M436" s="7">
        <v>38134800</v>
      </c>
      <c r="N436" s="7">
        <v>0</v>
      </c>
      <c r="O436" s="7">
        <f t="shared" si="23"/>
        <v>44690400</v>
      </c>
      <c r="P436" s="7">
        <f t="shared" si="21"/>
        <v>61966620</v>
      </c>
      <c r="Q436" s="26"/>
    </row>
    <row r="437" spans="1:17" s="33" customFormat="1" ht="33" customHeight="1">
      <c r="A437" s="72" t="s">
        <v>28</v>
      </c>
      <c r="B437" s="73" t="s">
        <v>32</v>
      </c>
      <c r="C437" s="74" t="s">
        <v>27</v>
      </c>
      <c r="D437" s="74"/>
      <c r="E437" s="19">
        <v>288.89999999999998</v>
      </c>
      <c r="F437" s="20" t="s">
        <v>30</v>
      </c>
      <c r="G437" s="21">
        <v>15253920</v>
      </c>
      <c r="H437" s="13">
        <v>2022300</v>
      </c>
      <c r="I437" s="9">
        <v>0</v>
      </c>
      <c r="J437" s="10">
        <f t="shared" si="22"/>
        <v>17276220</v>
      </c>
      <c r="K437" s="10">
        <v>5400000</v>
      </c>
      <c r="L437" s="10">
        <v>1155600</v>
      </c>
      <c r="M437" s="10">
        <v>38134800</v>
      </c>
      <c r="N437" s="10"/>
      <c r="O437" s="10">
        <f t="shared" si="23"/>
        <v>44690400</v>
      </c>
      <c r="P437" s="7">
        <f t="shared" si="21"/>
        <v>61966620</v>
      </c>
      <c r="Q437" s="9"/>
    </row>
    <row r="438" spans="1:17" s="33" customFormat="1" ht="33" customHeight="1">
      <c r="A438" s="75">
        <v>107</v>
      </c>
      <c r="B438" s="76" t="s">
        <v>33</v>
      </c>
      <c r="C438" s="69" t="s">
        <v>27</v>
      </c>
      <c r="D438" s="69"/>
      <c r="E438" s="77">
        <f>SUM(E439:E440)</f>
        <v>681.90000000000009</v>
      </c>
      <c r="F438" s="78"/>
      <c r="G438" s="24">
        <v>36004320</v>
      </c>
      <c r="H438" s="25">
        <v>5312700</v>
      </c>
      <c r="I438" s="26">
        <v>0</v>
      </c>
      <c r="J438" s="7">
        <f t="shared" si="22"/>
        <v>41317020</v>
      </c>
      <c r="K438" s="7">
        <v>5400000</v>
      </c>
      <c r="L438" s="7">
        <v>2727600</v>
      </c>
      <c r="M438" s="7">
        <v>90010800</v>
      </c>
      <c r="N438" s="7">
        <v>0</v>
      </c>
      <c r="O438" s="7">
        <f t="shared" si="23"/>
        <v>98138400</v>
      </c>
      <c r="P438" s="7">
        <f t="shared" si="21"/>
        <v>139455420</v>
      </c>
      <c r="Q438" s="26"/>
    </row>
    <row r="439" spans="1:17" s="33" customFormat="1" ht="33" customHeight="1">
      <c r="A439" s="72" t="s">
        <v>28</v>
      </c>
      <c r="B439" s="73" t="s">
        <v>33</v>
      </c>
      <c r="C439" s="74" t="s">
        <v>27</v>
      </c>
      <c r="D439" s="74"/>
      <c r="E439" s="19">
        <v>179.8</v>
      </c>
      <c r="F439" s="20" t="s">
        <v>29</v>
      </c>
      <c r="G439" s="21">
        <v>9493440</v>
      </c>
      <c r="H439" s="13">
        <v>1798000</v>
      </c>
      <c r="I439" s="9">
        <v>0</v>
      </c>
      <c r="J439" s="10">
        <f t="shared" si="22"/>
        <v>11291440</v>
      </c>
      <c r="K439" s="10">
        <v>5400000</v>
      </c>
      <c r="L439" s="10">
        <v>719200</v>
      </c>
      <c r="M439" s="10">
        <v>23733600</v>
      </c>
      <c r="N439" s="10"/>
      <c r="O439" s="10">
        <f t="shared" si="23"/>
        <v>29852800</v>
      </c>
      <c r="P439" s="7">
        <f t="shared" si="21"/>
        <v>41144240</v>
      </c>
      <c r="Q439" s="9"/>
    </row>
    <row r="440" spans="1:17" s="33" customFormat="1" ht="33" customHeight="1">
      <c r="A440" s="72" t="s">
        <v>28</v>
      </c>
      <c r="B440" s="73" t="s">
        <v>33</v>
      </c>
      <c r="C440" s="74" t="s">
        <v>27</v>
      </c>
      <c r="D440" s="74"/>
      <c r="E440" s="19">
        <v>502.1</v>
      </c>
      <c r="F440" s="20" t="s">
        <v>30</v>
      </c>
      <c r="G440" s="21">
        <v>26510880</v>
      </c>
      <c r="H440" s="22">
        <v>3514700</v>
      </c>
      <c r="I440" s="9">
        <v>0</v>
      </c>
      <c r="J440" s="10">
        <f t="shared" si="22"/>
        <v>30025580</v>
      </c>
      <c r="K440" s="10">
        <v>0</v>
      </c>
      <c r="L440" s="10">
        <v>2008400</v>
      </c>
      <c r="M440" s="10">
        <v>66277200</v>
      </c>
      <c r="N440" s="10"/>
      <c r="O440" s="10">
        <f t="shared" si="23"/>
        <v>68285600</v>
      </c>
      <c r="P440" s="7">
        <f t="shared" si="21"/>
        <v>98311180</v>
      </c>
      <c r="Q440" s="9"/>
    </row>
    <row r="441" spans="1:17" s="33" customFormat="1" ht="33" customHeight="1">
      <c r="A441" s="75">
        <v>108</v>
      </c>
      <c r="B441" s="76" t="s">
        <v>34</v>
      </c>
      <c r="C441" s="69" t="s">
        <v>27</v>
      </c>
      <c r="D441" s="69"/>
      <c r="E441" s="77">
        <f>SUM(E442:E443)</f>
        <v>766.9</v>
      </c>
      <c r="F441" s="78"/>
      <c r="G441" s="24">
        <v>40492320</v>
      </c>
      <c r="H441" s="61">
        <v>6000100</v>
      </c>
      <c r="I441" s="26">
        <v>0</v>
      </c>
      <c r="J441" s="7">
        <f t="shared" si="22"/>
        <v>46492420</v>
      </c>
      <c r="K441" s="7">
        <v>1350000</v>
      </c>
      <c r="L441" s="7">
        <v>3067600</v>
      </c>
      <c r="M441" s="7">
        <v>101230800</v>
      </c>
      <c r="N441" s="7">
        <v>0</v>
      </c>
      <c r="O441" s="7">
        <f t="shared" si="23"/>
        <v>105648400</v>
      </c>
      <c r="P441" s="7">
        <f t="shared" si="21"/>
        <v>152140820</v>
      </c>
      <c r="Q441" s="26"/>
    </row>
    <row r="442" spans="1:17" s="33" customFormat="1" ht="33" customHeight="1">
      <c r="A442" s="72" t="s">
        <v>28</v>
      </c>
      <c r="B442" s="73" t="s">
        <v>34</v>
      </c>
      <c r="C442" s="74" t="s">
        <v>27</v>
      </c>
      <c r="D442" s="74"/>
      <c r="E442" s="19">
        <v>210.6</v>
      </c>
      <c r="F442" s="20" t="s">
        <v>29</v>
      </c>
      <c r="G442" s="21">
        <v>11119680</v>
      </c>
      <c r="H442" s="22">
        <v>2106000</v>
      </c>
      <c r="I442" s="9">
        <v>0</v>
      </c>
      <c r="J442" s="10">
        <f t="shared" si="22"/>
        <v>13225680</v>
      </c>
      <c r="K442" s="10">
        <v>1350000</v>
      </c>
      <c r="L442" s="10">
        <v>842400</v>
      </c>
      <c r="M442" s="10">
        <v>27799200</v>
      </c>
      <c r="N442" s="10"/>
      <c r="O442" s="10">
        <f t="shared" si="23"/>
        <v>29991600</v>
      </c>
      <c r="P442" s="7">
        <f t="shared" si="21"/>
        <v>43217280</v>
      </c>
      <c r="Q442" s="9"/>
    </row>
    <row r="443" spans="1:17" s="33" customFormat="1" ht="33" customHeight="1">
      <c r="A443" s="72" t="s">
        <v>28</v>
      </c>
      <c r="B443" s="73" t="s">
        <v>34</v>
      </c>
      <c r="C443" s="74" t="s">
        <v>27</v>
      </c>
      <c r="D443" s="74"/>
      <c r="E443" s="19">
        <v>556.29999999999995</v>
      </c>
      <c r="F443" s="20" t="s">
        <v>30</v>
      </c>
      <c r="G443" s="21">
        <v>29372640</v>
      </c>
      <c r="H443" s="13">
        <v>3894100</v>
      </c>
      <c r="I443" s="9">
        <v>0</v>
      </c>
      <c r="J443" s="10">
        <f t="shared" si="22"/>
        <v>33266740</v>
      </c>
      <c r="K443" s="10"/>
      <c r="L443" s="10">
        <v>2225200</v>
      </c>
      <c r="M443" s="10">
        <v>73431600</v>
      </c>
      <c r="N443" s="10"/>
      <c r="O443" s="10">
        <f t="shared" si="23"/>
        <v>75656800</v>
      </c>
      <c r="P443" s="7">
        <f t="shared" si="21"/>
        <v>108923540</v>
      </c>
      <c r="Q443" s="9"/>
    </row>
    <row r="444" spans="1:17" s="33" customFormat="1" ht="33" customHeight="1">
      <c r="A444" s="75">
        <v>109</v>
      </c>
      <c r="B444" s="76" t="s">
        <v>35</v>
      </c>
      <c r="C444" s="69" t="s">
        <v>27</v>
      </c>
      <c r="D444" s="69"/>
      <c r="E444" s="77">
        <f>SUM(E445)</f>
        <v>170</v>
      </c>
      <c r="F444" s="78"/>
      <c r="G444" s="24">
        <v>8976000</v>
      </c>
      <c r="H444" s="25">
        <v>1700000</v>
      </c>
      <c r="I444" s="26">
        <v>0</v>
      </c>
      <c r="J444" s="7">
        <f t="shared" si="22"/>
        <v>10676000</v>
      </c>
      <c r="K444" s="7">
        <v>8100000</v>
      </c>
      <c r="L444" s="7">
        <v>680000</v>
      </c>
      <c r="M444" s="7">
        <v>22440000</v>
      </c>
      <c r="N444" s="7">
        <v>0</v>
      </c>
      <c r="O444" s="7">
        <f t="shared" si="23"/>
        <v>31220000</v>
      </c>
      <c r="P444" s="7">
        <f t="shared" si="21"/>
        <v>41896000</v>
      </c>
      <c r="Q444" s="26"/>
    </row>
    <row r="445" spans="1:17" s="33" customFormat="1" ht="33" customHeight="1">
      <c r="A445" s="72" t="s">
        <v>28</v>
      </c>
      <c r="B445" s="73" t="s">
        <v>35</v>
      </c>
      <c r="C445" s="74" t="s">
        <v>27</v>
      </c>
      <c r="D445" s="74"/>
      <c r="E445" s="19">
        <v>170</v>
      </c>
      <c r="F445" s="20" t="s">
        <v>29</v>
      </c>
      <c r="G445" s="21">
        <v>8976000</v>
      </c>
      <c r="H445" s="13">
        <v>1700000</v>
      </c>
      <c r="I445" s="9">
        <v>0</v>
      </c>
      <c r="J445" s="10">
        <f t="shared" si="22"/>
        <v>10676000</v>
      </c>
      <c r="K445" s="10">
        <v>8100000</v>
      </c>
      <c r="L445" s="10">
        <v>680000</v>
      </c>
      <c r="M445" s="10">
        <v>22440000</v>
      </c>
      <c r="N445" s="10"/>
      <c r="O445" s="10">
        <f t="shared" si="23"/>
        <v>31220000</v>
      </c>
      <c r="P445" s="7">
        <f t="shared" si="21"/>
        <v>41896000</v>
      </c>
      <c r="Q445" s="9"/>
    </row>
    <row r="446" spans="1:17" s="33" customFormat="1" ht="33" customHeight="1">
      <c r="A446" s="75">
        <v>110</v>
      </c>
      <c r="B446" s="76" t="s">
        <v>36</v>
      </c>
      <c r="C446" s="69" t="s">
        <v>27</v>
      </c>
      <c r="D446" s="69"/>
      <c r="E446" s="77">
        <f>SUM(E447)</f>
        <v>130.1</v>
      </c>
      <c r="F446" s="78"/>
      <c r="G446" s="24">
        <v>6869280</v>
      </c>
      <c r="H446" s="61">
        <v>1301000</v>
      </c>
      <c r="I446" s="26">
        <v>0</v>
      </c>
      <c r="J446" s="7">
        <f t="shared" si="22"/>
        <v>8170280</v>
      </c>
      <c r="K446" s="7">
        <v>5400000</v>
      </c>
      <c r="L446" s="7">
        <v>520400</v>
      </c>
      <c r="M446" s="7">
        <v>17173200</v>
      </c>
      <c r="N446" s="7">
        <v>0</v>
      </c>
      <c r="O446" s="7">
        <f t="shared" si="23"/>
        <v>23093600</v>
      </c>
      <c r="P446" s="7">
        <f t="shared" si="21"/>
        <v>31263880</v>
      </c>
      <c r="Q446" s="26"/>
    </row>
    <row r="447" spans="1:17" s="33" customFormat="1" ht="33" customHeight="1">
      <c r="A447" s="72" t="s">
        <v>28</v>
      </c>
      <c r="B447" s="73" t="s">
        <v>36</v>
      </c>
      <c r="C447" s="74" t="s">
        <v>27</v>
      </c>
      <c r="D447" s="74"/>
      <c r="E447" s="19">
        <v>130.1</v>
      </c>
      <c r="F447" s="20" t="s">
        <v>29</v>
      </c>
      <c r="G447" s="21">
        <v>6869280</v>
      </c>
      <c r="H447" s="22">
        <v>1301000</v>
      </c>
      <c r="I447" s="9">
        <v>0</v>
      </c>
      <c r="J447" s="10">
        <f t="shared" si="22"/>
        <v>8170280</v>
      </c>
      <c r="K447" s="10">
        <v>5400000</v>
      </c>
      <c r="L447" s="10">
        <v>520400</v>
      </c>
      <c r="M447" s="10">
        <v>17173200</v>
      </c>
      <c r="N447" s="10"/>
      <c r="O447" s="10">
        <f t="shared" si="23"/>
        <v>23093600</v>
      </c>
      <c r="P447" s="7">
        <f t="shared" si="21"/>
        <v>31263880</v>
      </c>
      <c r="Q447" s="9"/>
    </row>
    <row r="448" spans="1:17" s="33" customFormat="1" ht="33" customHeight="1">
      <c r="A448" s="75">
        <v>111</v>
      </c>
      <c r="B448" s="76" t="s">
        <v>37</v>
      </c>
      <c r="C448" s="69" t="s">
        <v>27</v>
      </c>
      <c r="D448" s="69"/>
      <c r="E448" s="77">
        <f>SUM(E449)</f>
        <v>246.8</v>
      </c>
      <c r="F448" s="78"/>
      <c r="G448" s="24">
        <v>13031040</v>
      </c>
      <c r="H448" s="61">
        <v>2468000</v>
      </c>
      <c r="I448" s="26">
        <v>0</v>
      </c>
      <c r="J448" s="7">
        <f t="shared" si="22"/>
        <v>15499040</v>
      </c>
      <c r="K448" s="7">
        <v>1350000</v>
      </c>
      <c r="L448" s="7">
        <v>987200</v>
      </c>
      <c r="M448" s="7">
        <v>32577600</v>
      </c>
      <c r="N448" s="7">
        <v>0</v>
      </c>
      <c r="O448" s="7">
        <f t="shared" si="23"/>
        <v>34914800</v>
      </c>
      <c r="P448" s="7">
        <f t="shared" si="21"/>
        <v>50413840</v>
      </c>
      <c r="Q448" s="26"/>
    </row>
    <row r="449" spans="1:17" s="33" customFormat="1" ht="33" customHeight="1">
      <c r="A449" s="72" t="s">
        <v>28</v>
      </c>
      <c r="B449" s="73" t="s">
        <v>37</v>
      </c>
      <c r="C449" s="74" t="s">
        <v>27</v>
      </c>
      <c r="D449" s="74"/>
      <c r="E449" s="19">
        <v>246.8</v>
      </c>
      <c r="F449" s="20" t="s">
        <v>29</v>
      </c>
      <c r="G449" s="21">
        <v>13031040</v>
      </c>
      <c r="H449" s="13">
        <v>2468000</v>
      </c>
      <c r="I449" s="9">
        <v>0</v>
      </c>
      <c r="J449" s="10">
        <f t="shared" si="22"/>
        <v>15499040</v>
      </c>
      <c r="K449" s="10">
        <v>1350000</v>
      </c>
      <c r="L449" s="10">
        <v>987200</v>
      </c>
      <c r="M449" s="10">
        <v>32577600</v>
      </c>
      <c r="N449" s="10"/>
      <c r="O449" s="10">
        <f t="shared" si="23"/>
        <v>34914800</v>
      </c>
      <c r="P449" s="7">
        <f t="shared" si="21"/>
        <v>50413840</v>
      </c>
      <c r="Q449" s="9"/>
    </row>
    <row r="450" spans="1:17" s="33" customFormat="1" ht="33" customHeight="1">
      <c r="A450" s="75">
        <v>112</v>
      </c>
      <c r="B450" s="76" t="s">
        <v>38</v>
      </c>
      <c r="C450" s="69" t="s">
        <v>27</v>
      </c>
      <c r="D450" s="69"/>
      <c r="E450" s="77">
        <f>SUM(E451:E453)</f>
        <v>873.5</v>
      </c>
      <c r="F450" s="78"/>
      <c r="G450" s="24">
        <v>46120800</v>
      </c>
      <c r="H450" s="25">
        <v>6114500</v>
      </c>
      <c r="I450" s="26">
        <v>0</v>
      </c>
      <c r="J450" s="7">
        <f t="shared" si="22"/>
        <v>52235300</v>
      </c>
      <c r="K450" s="7">
        <v>1350000</v>
      </c>
      <c r="L450" s="7">
        <v>3494000</v>
      </c>
      <c r="M450" s="7">
        <v>115302000</v>
      </c>
      <c r="N450" s="7">
        <v>0</v>
      </c>
      <c r="O450" s="7">
        <f t="shared" si="23"/>
        <v>120146000</v>
      </c>
      <c r="P450" s="7">
        <f t="shared" si="21"/>
        <v>172381300</v>
      </c>
      <c r="Q450" s="26"/>
    </row>
    <row r="451" spans="1:17" s="33" customFormat="1" ht="33" customHeight="1">
      <c r="A451" s="72" t="s">
        <v>28</v>
      </c>
      <c r="B451" s="73" t="s">
        <v>38</v>
      </c>
      <c r="C451" s="74" t="s">
        <v>27</v>
      </c>
      <c r="D451" s="74"/>
      <c r="E451" s="19">
        <v>266.7</v>
      </c>
      <c r="F451" s="20" t="s">
        <v>30</v>
      </c>
      <c r="G451" s="21">
        <v>14081760</v>
      </c>
      <c r="H451" s="13">
        <v>1866900</v>
      </c>
      <c r="I451" s="9">
        <v>0</v>
      </c>
      <c r="J451" s="10">
        <f t="shared" si="22"/>
        <v>15948660</v>
      </c>
      <c r="K451" s="10">
        <v>1350000</v>
      </c>
      <c r="L451" s="10">
        <v>1066800</v>
      </c>
      <c r="M451" s="10">
        <v>35204400</v>
      </c>
      <c r="N451" s="10"/>
      <c r="O451" s="10">
        <f t="shared" si="23"/>
        <v>37621200</v>
      </c>
      <c r="P451" s="7">
        <f t="shared" si="21"/>
        <v>53569860</v>
      </c>
      <c r="Q451" s="9"/>
    </row>
    <row r="452" spans="1:17" s="33" customFormat="1" ht="33" customHeight="1">
      <c r="A452" s="72" t="s">
        <v>28</v>
      </c>
      <c r="B452" s="73" t="s">
        <v>38</v>
      </c>
      <c r="C452" s="74" t="s">
        <v>27</v>
      </c>
      <c r="D452" s="74"/>
      <c r="E452" s="19">
        <v>338.8</v>
      </c>
      <c r="F452" s="20" t="s">
        <v>30</v>
      </c>
      <c r="G452" s="21">
        <v>17888640</v>
      </c>
      <c r="H452" s="22">
        <v>2371600</v>
      </c>
      <c r="I452" s="9">
        <v>0</v>
      </c>
      <c r="J452" s="10">
        <f t="shared" si="22"/>
        <v>20260240</v>
      </c>
      <c r="K452" s="10">
        <v>0</v>
      </c>
      <c r="L452" s="10">
        <v>1355200</v>
      </c>
      <c r="M452" s="10">
        <v>44721600</v>
      </c>
      <c r="N452" s="10"/>
      <c r="O452" s="10">
        <f t="shared" si="23"/>
        <v>46076800</v>
      </c>
      <c r="P452" s="7">
        <f t="shared" si="21"/>
        <v>66337040</v>
      </c>
      <c r="Q452" s="9"/>
    </row>
    <row r="453" spans="1:17" s="33" customFormat="1" ht="33" customHeight="1">
      <c r="A453" s="72" t="s">
        <v>28</v>
      </c>
      <c r="B453" s="73" t="s">
        <v>38</v>
      </c>
      <c r="C453" s="74" t="s">
        <v>27</v>
      </c>
      <c r="D453" s="74"/>
      <c r="E453" s="19">
        <v>268</v>
      </c>
      <c r="F453" s="20" t="s">
        <v>30</v>
      </c>
      <c r="G453" s="21">
        <v>14150400</v>
      </c>
      <c r="H453" s="13">
        <v>1876000</v>
      </c>
      <c r="I453" s="9">
        <v>0</v>
      </c>
      <c r="J453" s="10">
        <f t="shared" si="22"/>
        <v>16026400</v>
      </c>
      <c r="K453" s="10">
        <v>0</v>
      </c>
      <c r="L453" s="10">
        <v>1072000</v>
      </c>
      <c r="M453" s="10">
        <v>35376000</v>
      </c>
      <c r="N453" s="10"/>
      <c r="O453" s="10">
        <f t="shared" si="23"/>
        <v>36448000</v>
      </c>
      <c r="P453" s="7">
        <f t="shared" si="21"/>
        <v>52474400</v>
      </c>
      <c r="Q453" s="9"/>
    </row>
    <row r="454" spans="1:17" s="33" customFormat="1" ht="33" customHeight="1">
      <c r="A454" s="75">
        <v>113</v>
      </c>
      <c r="B454" s="76" t="s">
        <v>39</v>
      </c>
      <c r="C454" s="69" t="s">
        <v>27</v>
      </c>
      <c r="D454" s="69"/>
      <c r="E454" s="77">
        <f>SUM(E455)</f>
        <v>138.9</v>
      </c>
      <c r="F454" s="78"/>
      <c r="G454" s="24">
        <v>7333920</v>
      </c>
      <c r="H454" s="25">
        <v>1389000</v>
      </c>
      <c r="I454" s="26">
        <v>0</v>
      </c>
      <c r="J454" s="7">
        <f t="shared" si="22"/>
        <v>8722920</v>
      </c>
      <c r="K454" s="7">
        <v>8100000</v>
      </c>
      <c r="L454" s="7">
        <v>555600</v>
      </c>
      <c r="M454" s="7">
        <v>18334800</v>
      </c>
      <c r="N454" s="7">
        <v>0</v>
      </c>
      <c r="O454" s="7">
        <f t="shared" si="23"/>
        <v>26990400</v>
      </c>
      <c r="P454" s="7">
        <f t="shared" si="21"/>
        <v>35713320</v>
      </c>
      <c r="Q454" s="26"/>
    </row>
    <row r="455" spans="1:17" s="33" customFormat="1" ht="33" customHeight="1">
      <c r="A455" s="72" t="s">
        <v>28</v>
      </c>
      <c r="B455" s="73" t="s">
        <v>39</v>
      </c>
      <c r="C455" s="74" t="s">
        <v>27</v>
      </c>
      <c r="D455" s="74"/>
      <c r="E455" s="19">
        <v>138.9</v>
      </c>
      <c r="F455" s="20" t="s">
        <v>29</v>
      </c>
      <c r="G455" s="21">
        <v>7333920</v>
      </c>
      <c r="H455" s="13">
        <v>1389000</v>
      </c>
      <c r="I455" s="9">
        <v>0</v>
      </c>
      <c r="J455" s="10">
        <f t="shared" si="22"/>
        <v>8722920</v>
      </c>
      <c r="K455" s="10">
        <v>8100000</v>
      </c>
      <c r="L455" s="10">
        <v>555600</v>
      </c>
      <c r="M455" s="10">
        <v>18334800</v>
      </c>
      <c r="N455" s="10"/>
      <c r="O455" s="10">
        <f t="shared" si="23"/>
        <v>26990400</v>
      </c>
      <c r="P455" s="7">
        <f t="shared" si="21"/>
        <v>35713320</v>
      </c>
      <c r="Q455" s="9"/>
    </row>
    <row r="456" spans="1:17" s="33" customFormat="1" ht="33" customHeight="1">
      <c r="A456" s="75">
        <v>114</v>
      </c>
      <c r="B456" s="76" t="s">
        <v>40</v>
      </c>
      <c r="C456" s="69" t="s">
        <v>27</v>
      </c>
      <c r="D456" s="69"/>
      <c r="E456" s="77">
        <f>SUM(E457:E458)</f>
        <v>565.5</v>
      </c>
      <c r="F456" s="78"/>
      <c r="G456" s="24">
        <v>29858400</v>
      </c>
      <c r="H456" s="25">
        <v>4414500</v>
      </c>
      <c r="I456" s="26">
        <v>0</v>
      </c>
      <c r="J456" s="7">
        <f t="shared" si="22"/>
        <v>34272900</v>
      </c>
      <c r="K456" s="7">
        <v>6750000</v>
      </c>
      <c r="L456" s="7">
        <v>2262000</v>
      </c>
      <c r="M456" s="7">
        <v>74646000</v>
      </c>
      <c r="N456" s="7">
        <v>0</v>
      </c>
      <c r="O456" s="7">
        <f t="shared" si="23"/>
        <v>83658000</v>
      </c>
      <c r="P456" s="7">
        <f t="shared" si="21"/>
        <v>117930900</v>
      </c>
      <c r="Q456" s="26"/>
    </row>
    <row r="457" spans="1:17" s="33" customFormat="1" ht="33" customHeight="1">
      <c r="A457" s="72" t="s">
        <v>28</v>
      </c>
      <c r="B457" s="73" t="s">
        <v>40</v>
      </c>
      <c r="C457" s="74" t="s">
        <v>27</v>
      </c>
      <c r="D457" s="74"/>
      <c r="E457" s="19">
        <v>413.5</v>
      </c>
      <c r="F457" s="20" t="s">
        <v>30</v>
      </c>
      <c r="G457" s="21">
        <v>21832800</v>
      </c>
      <c r="H457" s="13">
        <v>2894500</v>
      </c>
      <c r="I457" s="9">
        <v>0</v>
      </c>
      <c r="J457" s="10">
        <f t="shared" si="22"/>
        <v>24727300</v>
      </c>
      <c r="K457" s="10">
        <v>6750000</v>
      </c>
      <c r="L457" s="10">
        <v>1654000</v>
      </c>
      <c r="M457" s="10">
        <v>54582000</v>
      </c>
      <c r="N457" s="10"/>
      <c r="O457" s="10">
        <f t="shared" si="23"/>
        <v>62986000</v>
      </c>
      <c r="P457" s="7">
        <f t="shared" si="21"/>
        <v>87713300</v>
      </c>
      <c r="Q457" s="9"/>
    </row>
    <row r="458" spans="1:17" s="33" customFormat="1" ht="33" customHeight="1">
      <c r="A458" s="72" t="s">
        <v>28</v>
      </c>
      <c r="B458" s="73" t="s">
        <v>40</v>
      </c>
      <c r="C458" s="74" t="s">
        <v>27</v>
      </c>
      <c r="D458" s="74"/>
      <c r="E458" s="19">
        <v>152</v>
      </c>
      <c r="F458" s="20" t="s">
        <v>29</v>
      </c>
      <c r="G458" s="21">
        <v>8025600</v>
      </c>
      <c r="H458" s="13">
        <v>1520000</v>
      </c>
      <c r="I458" s="9">
        <v>0</v>
      </c>
      <c r="J458" s="10">
        <f t="shared" si="22"/>
        <v>9545600</v>
      </c>
      <c r="K458" s="10">
        <v>0</v>
      </c>
      <c r="L458" s="10">
        <v>608000</v>
      </c>
      <c r="M458" s="10">
        <v>20064000</v>
      </c>
      <c r="N458" s="10"/>
      <c r="O458" s="10">
        <f t="shared" si="23"/>
        <v>20672000</v>
      </c>
      <c r="P458" s="7">
        <f t="shared" si="21"/>
        <v>30217600</v>
      </c>
      <c r="Q458" s="9"/>
    </row>
    <row r="459" spans="1:17" s="33" customFormat="1" ht="33" customHeight="1">
      <c r="A459" s="75">
        <v>115</v>
      </c>
      <c r="B459" s="76" t="s">
        <v>41</v>
      </c>
      <c r="C459" s="69" t="s">
        <v>27</v>
      </c>
      <c r="D459" s="69"/>
      <c r="E459" s="77">
        <f>SUM(E460:E461)</f>
        <v>336.6</v>
      </c>
      <c r="F459" s="78"/>
      <c r="G459" s="24">
        <v>17772480</v>
      </c>
      <c r="H459" s="61">
        <v>2356200</v>
      </c>
      <c r="I459" s="26">
        <v>0</v>
      </c>
      <c r="J459" s="7">
        <f t="shared" si="22"/>
        <v>20128680</v>
      </c>
      <c r="K459" s="7">
        <v>14850000</v>
      </c>
      <c r="L459" s="7">
        <v>1346400</v>
      </c>
      <c r="M459" s="7">
        <v>44431200</v>
      </c>
      <c r="N459" s="7">
        <v>0</v>
      </c>
      <c r="O459" s="7">
        <f t="shared" si="23"/>
        <v>60627600</v>
      </c>
      <c r="P459" s="7">
        <f t="shared" si="21"/>
        <v>80756280</v>
      </c>
      <c r="Q459" s="26"/>
    </row>
    <row r="460" spans="1:17" s="33" customFormat="1" ht="33" customHeight="1">
      <c r="A460" s="72" t="s">
        <v>28</v>
      </c>
      <c r="B460" s="73" t="s">
        <v>41</v>
      </c>
      <c r="C460" s="74" t="s">
        <v>27</v>
      </c>
      <c r="D460" s="74"/>
      <c r="E460" s="19">
        <v>191.8</v>
      </c>
      <c r="F460" s="20" t="s">
        <v>30</v>
      </c>
      <c r="G460" s="21">
        <v>10127040</v>
      </c>
      <c r="H460" s="22">
        <v>1342600</v>
      </c>
      <c r="I460" s="9">
        <v>0</v>
      </c>
      <c r="J460" s="10">
        <f t="shared" si="22"/>
        <v>11469640</v>
      </c>
      <c r="K460" s="10">
        <v>14850000</v>
      </c>
      <c r="L460" s="10">
        <v>767200</v>
      </c>
      <c r="M460" s="10">
        <v>25317600</v>
      </c>
      <c r="N460" s="10"/>
      <c r="O460" s="10">
        <f t="shared" si="23"/>
        <v>40934800</v>
      </c>
      <c r="P460" s="7">
        <f t="shared" ref="P460:P523" si="24">O460+J460</f>
        <v>52404440</v>
      </c>
      <c r="Q460" s="9"/>
    </row>
    <row r="461" spans="1:17" s="33" customFormat="1" ht="33" customHeight="1">
      <c r="A461" s="72" t="s">
        <v>28</v>
      </c>
      <c r="B461" s="73" t="s">
        <v>41</v>
      </c>
      <c r="C461" s="74" t="s">
        <v>27</v>
      </c>
      <c r="D461" s="74"/>
      <c r="E461" s="19">
        <v>144.80000000000001</v>
      </c>
      <c r="F461" s="20" t="s">
        <v>30</v>
      </c>
      <c r="G461" s="21">
        <v>7645440</v>
      </c>
      <c r="H461" s="13">
        <v>1013600</v>
      </c>
      <c r="I461" s="9">
        <v>0</v>
      </c>
      <c r="J461" s="10">
        <f t="shared" si="22"/>
        <v>8659040</v>
      </c>
      <c r="K461" s="10">
        <v>0</v>
      </c>
      <c r="L461" s="10">
        <v>579200</v>
      </c>
      <c r="M461" s="10">
        <v>19113600</v>
      </c>
      <c r="N461" s="10"/>
      <c r="O461" s="10">
        <f t="shared" si="23"/>
        <v>19692800</v>
      </c>
      <c r="P461" s="7">
        <f t="shared" si="24"/>
        <v>28351840</v>
      </c>
      <c r="Q461" s="9"/>
    </row>
    <row r="462" spans="1:17" s="33" customFormat="1" ht="33" customHeight="1">
      <c r="A462" s="75">
        <v>116</v>
      </c>
      <c r="B462" s="76" t="s">
        <v>42</v>
      </c>
      <c r="C462" s="69" t="s">
        <v>27</v>
      </c>
      <c r="D462" s="69"/>
      <c r="E462" s="77">
        <f>SUM(E463)</f>
        <v>122.4</v>
      </c>
      <c r="F462" s="78"/>
      <c r="G462" s="24">
        <v>6462720</v>
      </c>
      <c r="H462" s="25">
        <v>1224000</v>
      </c>
      <c r="I462" s="26">
        <v>0</v>
      </c>
      <c r="J462" s="7">
        <f t="shared" si="22"/>
        <v>7686720</v>
      </c>
      <c r="K462" s="7">
        <v>2700000</v>
      </c>
      <c r="L462" s="7">
        <v>489600</v>
      </c>
      <c r="M462" s="7">
        <v>16156800</v>
      </c>
      <c r="N462" s="7">
        <v>0</v>
      </c>
      <c r="O462" s="7">
        <f t="shared" si="23"/>
        <v>19346400</v>
      </c>
      <c r="P462" s="7">
        <f t="shared" si="24"/>
        <v>27033120</v>
      </c>
      <c r="Q462" s="26"/>
    </row>
    <row r="463" spans="1:17" s="33" customFormat="1" ht="33" customHeight="1">
      <c r="A463" s="72" t="s">
        <v>28</v>
      </c>
      <c r="B463" s="73" t="s">
        <v>42</v>
      </c>
      <c r="C463" s="74" t="s">
        <v>27</v>
      </c>
      <c r="D463" s="74"/>
      <c r="E463" s="19">
        <v>122.4</v>
      </c>
      <c r="F463" s="20" t="s">
        <v>29</v>
      </c>
      <c r="G463" s="21">
        <v>6462720</v>
      </c>
      <c r="H463" s="13">
        <v>1224000</v>
      </c>
      <c r="I463" s="9">
        <v>0</v>
      </c>
      <c r="J463" s="10">
        <f t="shared" ref="J463:J494" si="25">G463+H463</f>
        <v>7686720</v>
      </c>
      <c r="K463" s="10">
        <v>2700000</v>
      </c>
      <c r="L463" s="10">
        <v>489600</v>
      </c>
      <c r="M463" s="10">
        <v>16156800</v>
      </c>
      <c r="N463" s="10"/>
      <c r="O463" s="10">
        <f t="shared" si="23"/>
        <v>19346400</v>
      </c>
      <c r="P463" s="7">
        <f t="shared" si="24"/>
        <v>27033120</v>
      </c>
      <c r="Q463" s="9"/>
    </row>
    <row r="464" spans="1:17" s="33" customFormat="1" ht="33" customHeight="1">
      <c r="A464" s="75">
        <v>117</v>
      </c>
      <c r="B464" s="76" t="s">
        <v>43</v>
      </c>
      <c r="C464" s="69" t="s">
        <v>27</v>
      </c>
      <c r="D464" s="69"/>
      <c r="E464" s="77">
        <f>SUM(E465)</f>
        <v>212.7</v>
      </c>
      <c r="F464" s="78"/>
      <c r="G464" s="24">
        <v>11230560</v>
      </c>
      <c r="H464" s="61">
        <v>2127000</v>
      </c>
      <c r="I464" s="26">
        <v>0</v>
      </c>
      <c r="J464" s="7">
        <f t="shared" si="25"/>
        <v>13357560</v>
      </c>
      <c r="K464" s="7">
        <v>8100000</v>
      </c>
      <c r="L464" s="7">
        <v>850800</v>
      </c>
      <c r="M464" s="7">
        <v>28076400</v>
      </c>
      <c r="N464" s="7">
        <v>0</v>
      </c>
      <c r="O464" s="7">
        <f t="shared" si="23"/>
        <v>37027200</v>
      </c>
      <c r="P464" s="7">
        <f t="shared" si="24"/>
        <v>50384760</v>
      </c>
      <c r="Q464" s="26"/>
    </row>
    <row r="465" spans="1:17" s="33" customFormat="1" ht="33" customHeight="1">
      <c r="A465" s="72" t="s">
        <v>28</v>
      </c>
      <c r="B465" s="73" t="s">
        <v>43</v>
      </c>
      <c r="C465" s="74" t="s">
        <v>27</v>
      </c>
      <c r="D465" s="74"/>
      <c r="E465" s="19">
        <v>212.7</v>
      </c>
      <c r="F465" s="20" t="s">
        <v>29</v>
      </c>
      <c r="G465" s="21">
        <v>11230560</v>
      </c>
      <c r="H465" s="22">
        <v>2127000</v>
      </c>
      <c r="I465" s="9">
        <v>0</v>
      </c>
      <c r="J465" s="10">
        <f t="shared" si="25"/>
        <v>13357560</v>
      </c>
      <c r="K465" s="10">
        <v>8100000</v>
      </c>
      <c r="L465" s="10">
        <v>850800</v>
      </c>
      <c r="M465" s="10">
        <v>28076400</v>
      </c>
      <c r="N465" s="10"/>
      <c r="O465" s="10">
        <f t="shared" si="23"/>
        <v>37027200</v>
      </c>
      <c r="P465" s="7">
        <f t="shared" si="24"/>
        <v>50384760</v>
      </c>
      <c r="Q465" s="9"/>
    </row>
    <row r="466" spans="1:17" s="33" customFormat="1" ht="33" customHeight="1">
      <c r="A466" s="75">
        <v>118</v>
      </c>
      <c r="B466" s="76" t="s">
        <v>44</v>
      </c>
      <c r="C466" s="69" t="s">
        <v>27</v>
      </c>
      <c r="D466" s="69"/>
      <c r="E466" s="77">
        <f>SUM(E467:E468)</f>
        <v>517</v>
      </c>
      <c r="F466" s="78"/>
      <c r="G466" s="24">
        <v>27297600</v>
      </c>
      <c r="H466" s="61">
        <v>4012000</v>
      </c>
      <c r="I466" s="26">
        <v>0</v>
      </c>
      <c r="J466" s="7">
        <f t="shared" si="25"/>
        <v>31309600</v>
      </c>
      <c r="K466" s="7">
        <v>6750000</v>
      </c>
      <c r="L466" s="7">
        <v>2068000</v>
      </c>
      <c r="M466" s="7">
        <v>68244000</v>
      </c>
      <c r="N466" s="7">
        <v>0</v>
      </c>
      <c r="O466" s="7">
        <f t="shared" si="23"/>
        <v>77062000</v>
      </c>
      <c r="P466" s="7">
        <f t="shared" si="24"/>
        <v>108371600</v>
      </c>
      <c r="Q466" s="26"/>
    </row>
    <row r="467" spans="1:17" s="33" customFormat="1" ht="33" customHeight="1">
      <c r="A467" s="72" t="s">
        <v>28</v>
      </c>
      <c r="B467" s="73" t="s">
        <v>44</v>
      </c>
      <c r="C467" s="74" t="s">
        <v>27</v>
      </c>
      <c r="D467" s="74"/>
      <c r="E467" s="19">
        <v>386</v>
      </c>
      <c r="F467" s="20" t="s">
        <v>30</v>
      </c>
      <c r="G467" s="21">
        <v>20380800</v>
      </c>
      <c r="H467" s="13">
        <v>2702000</v>
      </c>
      <c r="I467" s="9">
        <v>0</v>
      </c>
      <c r="J467" s="10">
        <f t="shared" si="25"/>
        <v>23082800</v>
      </c>
      <c r="K467" s="10">
        <v>6750000</v>
      </c>
      <c r="L467" s="10">
        <v>1544000</v>
      </c>
      <c r="M467" s="10">
        <v>50952000</v>
      </c>
      <c r="N467" s="10"/>
      <c r="O467" s="10">
        <f t="shared" si="23"/>
        <v>59246000</v>
      </c>
      <c r="P467" s="7">
        <f t="shared" si="24"/>
        <v>82328800</v>
      </c>
      <c r="Q467" s="9"/>
    </row>
    <row r="468" spans="1:17" s="33" customFormat="1" ht="33" customHeight="1">
      <c r="A468" s="72" t="s">
        <v>28</v>
      </c>
      <c r="B468" s="73" t="s">
        <v>44</v>
      </c>
      <c r="C468" s="74" t="s">
        <v>27</v>
      </c>
      <c r="D468" s="74"/>
      <c r="E468" s="19">
        <v>131</v>
      </c>
      <c r="F468" s="20" t="s">
        <v>29</v>
      </c>
      <c r="G468" s="21">
        <v>6916800</v>
      </c>
      <c r="H468" s="22">
        <v>1310000</v>
      </c>
      <c r="I468" s="9">
        <v>0</v>
      </c>
      <c r="J468" s="10">
        <f t="shared" si="25"/>
        <v>8226800</v>
      </c>
      <c r="K468" s="10">
        <v>0</v>
      </c>
      <c r="L468" s="10">
        <v>524000</v>
      </c>
      <c r="M468" s="10">
        <v>17292000</v>
      </c>
      <c r="N468" s="10"/>
      <c r="O468" s="10">
        <f t="shared" si="23"/>
        <v>17816000</v>
      </c>
      <c r="P468" s="7">
        <f t="shared" si="24"/>
        <v>26042800</v>
      </c>
      <c r="Q468" s="9"/>
    </row>
    <row r="469" spans="1:17" s="33" customFormat="1" ht="33" customHeight="1">
      <c r="A469" s="75">
        <v>119</v>
      </c>
      <c r="B469" s="76" t="s">
        <v>45</v>
      </c>
      <c r="C469" s="69" t="s">
        <v>27</v>
      </c>
      <c r="D469" s="69"/>
      <c r="E469" s="77">
        <f>SUM(E470:E471)</f>
        <v>999.8</v>
      </c>
      <c r="F469" s="78"/>
      <c r="G469" s="24">
        <v>52789440</v>
      </c>
      <c r="H469" s="61">
        <v>6998600</v>
      </c>
      <c r="I469" s="26">
        <v>0</v>
      </c>
      <c r="J469" s="7">
        <f t="shared" si="25"/>
        <v>59788040</v>
      </c>
      <c r="K469" s="7">
        <v>8100000</v>
      </c>
      <c r="L469" s="7">
        <v>3999200</v>
      </c>
      <c r="M469" s="7">
        <v>131973600</v>
      </c>
      <c r="N469" s="7">
        <v>0</v>
      </c>
      <c r="O469" s="7">
        <f t="shared" si="23"/>
        <v>144072800</v>
      </c>
      <c r="P469" s="7">
        <f t="shared" si="24"/>
        <v>203860840</v>
      </c>
      <c r="Q469" s="26"/>
    </row>
    <row r="470" spans="1:17" s="33" customFormat="1" ht="33" customHeight="1">
      <c r="A470" s="72" t="s">
        <v>28</v>
      </c>
      <c r="B470" s="73" t="s">
        <v>45</v>
      </c>
      <c r="C470" s="74" t="s">
        <v>27</v>
      </c>
      <c r="D470" s="74"/>
      <c r="E470" s="19">
        <v>730.8</v>
      </c>
      <c r="F470" s="20" t="s">
        <v>30</v>
      </c>
      <c r="G470" s="21">
        <v>38586240</v>
      </c>
      <c r="H470" s="22">
        <v>5115600</v>
      </c>
      <c r="I470" s="9">
        <v>0</v>
      </c>
      <c r="J470" s="10">
        <f t="shared" si="25"/>
        <v>43701840</v>
      </c>
      <c r="K470" s="10">
        <v>8100000</v>
      </c>
      <c r="L470" s="10">
        <v>2923200</v>
      </c>
      <c r="M470" s="10">
        <v>96465600</v>
      </c>
      <c r="N470" s="10"/>
      <c r="O470" s="10">
        <f t="shared" si="23"/>
        <v>107488800</v>
      </c>
      <c r="P470" s="7">
        <f t="shared" si="24"/>
        <v>151190640</v>
      </c>
      <c r="Q470" s="9"/>
    </row>
    <row r="471" spans="1:17" s="33" customFormat="1" ht="33" customHeight="1">
      <c r="A471" s="72" t="s">
        <v>28</v>
      </c>
      <c r="B471" s="73" t="s">
        <v>45</v>
      </c>
      <c r="C471" s="74" t="s">
        <v>27</v>
      </c>
      <c r="D471" s="74"/>
      <c r="E471" s="19">
        <v>269</v>
      </c>
      <c r="F471" s="20" t="s">
        <v>30</v>
      </c>
      <c r="G471" s="21">
        <v>14203200</v>
      </c>
      <c r="H471" s="13">
        <v>1883000</v>
      </c>
      <c r="I471" s="9">
        <v>0</v>
      </c>
      <c r="J471" s="10">
        <f t="shared" si="25"/>
        <v>16086200</v>
      </c>
      <c r="K471" s="10">
        <v>0</v>
      </c>
      <c r="L471" s="10">
        <v>1076000</v>
      </c>
      <c r="M471" s="10">
        <v>35508000</v>
      </c>
      <c r="N471" s="10"/>
      <c r="O471" s="10">
        <f t="shared" si="23"/>
        <v>36584000</v>
      </c>
      <c r="P471" s="7">
        <f t="shared" si="24"/>
        <v>52670200</v>
      </c>
      <c r="Q471" s="9"/>
    </row>
    <row r="472" spans="1:17" s="33" customFormat="1" ht="33" customHeight="1">
      <c r="A472" s="75">
        <v>120</v>
      </c>
      <c r="B472" s="76" t="s">
        <v>46</v>
      </c>
      <c r="C472" s="69" t="s">
        <v>27</v>
      </c>
      <c r="D472" s="69"/>
      <c r="E472" s="77">
        <f>SUM(E473:E474)</f>
        <v>1000.9</v>
      </c>
      <c r="F472" s="78"/>
      <c r="G472" s="24">
        <v>52847520</v>
      </c>
      <c r="H472" s="61">
        <v>7006300</v>
      </c>
      <c r="I472" s="26">
        <v>0</v>
      </c>
      <c r="J472" s="7">
        <f t="shared" si="25"/>
        <v>59853820</v>
      </c>
      <c r="K472" s="7">
        <v>4050000</v>
      </c>
      <c r="L472" s="7">
        <v>4003600</v>
      </c>
      <c r="M472" s="7">
        <v>132118800</v>
      </c>
      <c r="N472" s="7">
        <v>0</v>
      </c>
      <c r="O472" s="7">
        <f t="shared" si="23"/>
        <v>140172400</v>
      </c>
      <c r="P472" s="7">
        <f t="shared" si="24"/>
        <v>200026220</v>
      </c>
      <c r="Q472" s="26"/>
    </row>
    <row r="473" spans="1:17" s="33" customFormat="1" ht="33" customHeight="1">
      <c r="A473" s="72" t="s">
        <v>28</v>
      </c>
      <c r="B473" s="73" t="s">
        <v>46</v>
      </c>
      <c r="C473" s="74" t="s">
        <v>27</v>
      </c>
      <c r="D473" s="74"/>
      <c r="E473" s="19">
        <v>323.60000000000002</v>
      </c>
      <c r="F473" s="20" t="s">
        <v>30</v>
      </c>
      <c r="G473" s="21">
        <v>17086080</v>
      </c>
      <c r="H473" s="13">
        <v>2265200</v>
      </c>
      <c r="I473" s="9">
        <v>0</v>
      </c>
      <c r="J473" s="10">
        <f t="shared" si="25"/>
        <v>19351280</v>
      </c>
      <c r="K473" s="10">
        <v>4050000</v>
      </c>
      <c r="L473" s="10">
        <v>1294400</v>
      </c>
      <c r="M473" s="10">
        <v>42715200</v>
      </c>
      <c r="N473" s="10"/>
      <c r="O473" s="10">
        <f t="shared" si="23"/>
        <v>48059600</v>
      </c>
      <c r="P473" s="7">
        <f t="shared" si="24"/>
        <v>67410880</v>
      </c>
      <c r="Q473" s="9"/>
    </row>
    <row r="474" spans="1:17" s="33" customFormat="1" ht="33" customHeight="1">
      <c r="A474" s="72" t="s">
        <v>28</v>
      </c>
      <c r="B474" s="73" t="s">
        <v>46</v>
      </c>
      <c r="C474" s="74" t="s">
        <v>27</v>
      </c>
      <c r="D474" s="74"/>
      <c r="E474" s="19">
        <v>677.3</v>
      </c>
      <c r="F474" s="20" t="s">
        <v>30</v>
      </c>
      <c r="G474" s="21">
        <v>35761440</v>
      </c>
      <c r="H474" s="22">
        <v>4741100</v>
      </c>
      <c r="I474" s="9">
        <v>0</v>
      </c>
      <c r="J474" s="10">
        <f t="shared" si="25"/>
        <v>40502540</v>
      </c>
      <c r="K474" s="10">
        <v>0</v>
      </c>
      <c r="L474" s="10">
        <v>2709200</v>
      </c>
      <c r="M474" s="10">
        <v>89403600</v>
      </c>
      <c r="N474" s="10"/>
      <c r="O474" s="10">
        <f t="shared" si="23"/>
        <v>92112800</v>
      </c>
      <c r="P474" s="7">
        <f t="shared" si="24"/>
        <v>132615340</v>
      </c>
      <c r="Q474" s="9"/>
    </row>
    <row r="475" spans="1:17" s="33" customFormat="1" ht="33" customHeight="1">
      <c r="A475" s="75">
        <v>121</v>
      </c>
      <c r="B475" s="76" t="s">
        <v>47</v>
      </c>
      <c r="C475" s="69" t="s">
        <v>27</v>
      </c>
      <c r="D475" s="69"/>
      <c r="E475" s="77">
        <f>SUM(E476:E477)</f>
        <v>516.29999999999995</v>
      </c>
      <c r="F475" s="78"/>
      <c r="G475" s="24">
        <v>27260640</v>
      </c>
      <c r="H475" s="61">
        <v>4086300</v>
      </c>
      <c r="I475" s="26">
        <v>0</v>
      </c>
      <c r="J475" s="7">
        <f t="shared" si="25"/>
        <v>31346940</v>
      </c>
      <c r="K475" s="7">
        <v>1350000</v>
      </c>
      <c r="L475" s="7">
        <v>2065200</v>
      </c>
      <c r="M475" s="7">
        <v>68151600</v>
      </c>
      <c r="N475" s="7">
        <v>0</v>
      </c>
      <c r="O475" s="7">
        <f t="shared" si="23"/>
        <v>71566800</v>
      </c>
      <c r="P475" s="7">
        <f t="shared" si="24"/>
        <v>102913740</v>
      </c>
      <c r="Q475" s="26"/>
    </row>
    <row r="476" spans="1:17" s="33" customFormat="1" ht="33" customHeight="1">
      <c r="A476" s="72" t="s">
        <v>28</v>
      </c>
      <c r="B476" s="73" t="s">
        <v>47</v>
      </c>
      <c r="C476" s="74" t="s">
        <v>27</v>
      </c>
      <c r="D476" s="74"/>
      <c r="E476" s="19">
        <v>358.9</v>
      </c>
      <c r="F476" s="20" t="s">
        <v>30</v>
      </c>
      <c r="G476" s="21">
        <v>18949920</v>
      </c>
      <c r="H476" s="22">
        <v>2512300</v>
      </c>
      <c r="I476" s="9">
        <v>0</v>
      </c>
      <c r="J476" s="10">
        <f t="shared" si="25"/>
        <v>21462220</v>
      </c>
      <c r="K476" s="10">
        <v>1350000</v>
      </c>
      <c r="L476" s="10">
        <v>1435600</v>
      </c>
      <c r="M476" s="10">
        <v>47374800</v>
      </c>
      <c r="N476" s="10"/>
      <c r="O476" s="10">
        <f t="shared" si="23"/>
        <v>50160400</v>
      </c>
      <c r="P476" s="7">
        <f t="shared" si="24"/>
        <v>71622620</v>
      </c>
      <c r="Q476" s="9"/>
    </row>
    <row r="477" spans="1:17" s="33" customFormat="1" ht="33" customHeight="1">
      <c r="A477" s="72" t="s">
        <v>28</v>
      </c>
      <c r="B477" s="73" t="s">
        <v>47</v>
      </c>
      <c r="C477" s="74" t="s">
        <v>27</v>
      </c>
      <c r="D477" s="74"/>
      <c r="E477" s="19">
        <v>157.4</v>
      </c>
      <c r="F477" s="20" t="s">
        <v>29</v>
      </c>
      <c r="G477" s="21">
        <v>8310720</v>
      </c>
      <c r="H477" s="13">
        <v>1574000</v>
      </c>
      <c r="I477" s="9">
        <v>0</v>
      </c>
      <c r="J477" s="10">
        <f t="shared" si="25"/>
        <v>9884720</v>
      </c>
      <c r="K477" s="10">
        <v>0</v>
      </c>
      <c r="L477" s="10">
        <v>629600</v>
      </c>
      <c r="M477" s="10">
        <v>20776800</v>
      </c>
      <c r="N477" s="10"/>
      <c r="O477" s="10">
        <f t="shared" si="23"/>
        <v>21406400</v>
      </c>
      <c r="P477" s="7">
        <f t="shared" si="24"/>
        <v>31291120</v>
      </c>
      <c r="Q477" s="9"/>
    </row>
    <row r="478" spans="1:17" s="33" customFormat="1" ht="33" customHeight="1">
      <c r="A478" s="75">
        <v>122</v>
      </c>
      <c r="B478" s="76" t="s">
        <v>48</v>
      </c>
      <c r="C478" s="69" t="s">
        <v>27</v>
      </c>
      <c r="D478" s="69"/>
      <c r="E478" s="77">
        <f>SUM(E479:E480)</f>
        <v>683.1</v>
      </c>
      <c r="F478" s="78"/>
      <c r="G478" s="24">
        <v>36067680</v>
      </c>
      <c r="H478" s="61">
        <v>5362500</v>
      </c>
      <c r="I478" s="26">
        <v>0</v>
      </c>
      <c r="J478" s="7">
        <f t="shared" si="25"/>
        <v>41430180</v>
      </c>
      <c r="K478" s="7">
        <v>4050000</v>
      </c>
      <c r="L478" s="7">
        <v>2732400</v>
      </c>
      <c r="M478" s="7">
        <v>90169200</v>
      </c>
      <c r="N478" s="7">
        <v>0</v>
      </c>
      <c r="O478" s="7">
        <f t="shared" si="23"/>
        <v>96951600</v>
      </c>
      <c r="P478" s="7">
        <f t="shared" si="24"/>
        <v>138381780</v>
      </c>
      <c r="Q478" s="26"/>
    </row>
    <row r="479" spans="1:17" s="33" customFormat="1" ht="33" customHeight="1">
      <c r="A479" s="72" t="s">
        <v>28</v>
      </c>
      <c r="B479" s="73" t="s">
        <v>48</v>
      </c>
      <c r="C479" s="74" t="s">
        <v>27</v>
      </c>
      <c r="D479" s="74"/>
      <c r="E479" s="19">
        <v>489.5</v>
      </c>
      <c r="F479" s="20" t="s">
        <v>30</v>
      </c>
      <c r="G479" s="21">
        <v>25845600</v>
      </c>
      <c r="H479" s="22">
        <v>3426500</v>
      </c>
      <c r="I479" s="9">
        <v>0</v>
      </c>
      <c r="J479" s="10">
        <f t="shared" si="25"/>
        <v>29272100</v>
      </c>
      <c r="K479" s="10">
        <v>4050000</v>
      </c>
      <c r="L479" s="10">
        <v>1958000</v>
      </c>
      <c r="M479" s="10">
        <v>64614000</v>
      </c>
      <c r="N479" s="10"/>
      <c r="O479" s="10">
        <f t="shared" si="23"/>
        <v>70622000</v>
      </c>
      <c r="P479" s="7">
        <f t="shared" si="24"/>
        <v>99894100</v>
      </c>
      <c r="Q479" s="9"/>
    </row>
    <row r="480" spans="1:17" s="33" customFormat="1" ht="33" customHeight="1">
      <c r="A480" s="72" t="s">
        <v>28</v>
      </c>
      <c r="B480" s="73" t="s">
        <v>48</v>
      </c>
      <c r="C480" s="74" t="s">
        <v>27</v>
      </c>
      <c r="D480" s="74"/>
      <c r="E480" s="19">
        <v>193.6</v>
      </c>
      <c r="F480" s="20" t="s">
        <v>29</v>
      </c>
      <c r="G480" s="21">
        <v>10222080</v>
      </c>
      <c r="H480" s="13">
        <v>1936000</v>
      </c>
      <c r="I480" s="9">
        <v>0</v>
      </c>
      <c r="J480" s="10">
        <f t="shared" si="25"/>
        <v>12158080</v>
      </c>
      <c r="K480" s="10">
        <v>0</v>
      </c>
      <c r="L480" s="10">
        <v>774400</v>
      </c>
      <c r="M480" s="10">
        <v>25555200</v>
      </c>
      <c r="N480" s="10"/>
      <c r="O480" s="10">
        <f t="shared" si="23"/>
        <v>26329600</v>
      </c>
      <c r="P480" s="7">
        <f t="shared" si="24"/>
        <v>38487680</v>
      </c>
      <c r="Q480" s="9"/>
    </row>
    <row r="481" spans="1:17" s="33" customFormat="1" ht="33" customHeight="1">
      <c r="A481" s="75">
        <v>123</v>
      </c>
      <c r="B481" s="76" t="s">
        <v>49</v>
      </c>
      <c r="C481" s="69" t="s">
        <v>27</v>
      </c>
      <c r="D481" s="69"/>
      <c r="E481" s="77">
        <f>SUM(E482:E483)</f>
        <v>736.4</v>
      </c>
      <c r="F481" s="78"/>
      <c r="G481" s="24">
        <v>38881920</v>
      </c>
      <c r="H481" s="25">
        <v>5595800</v>
      </c>
      <c r="I481" s="26">
        <v>0</v>
      </c>
      <c r="J481" s="7">
        <f t="shared" si="25"/>
        <v>44477720</v>
      </c>
      <c r="K481" s="7">
        <v>1350000</v>
      </c>
      <c r="L481" s="7">
        <v>2945600</v>
      </c>
      <c r="M481" s="7">
        <v>97204800</v>
      </c>
      <c r="N481" s="7">
        <v>0</v>
      </c>
      <c r="O481" s="7">
        <f t="shared" si="23"/>
        <v>101500400</v>
      </c>
      <c r="P481" s="7">
        <f t="shared" si="24"/>
        <v>145978120</v>
      </c>
      <c r="Q481" s="26"/>
    </row>
    <row r="482" spans="1:17" s="33" customFormat="1" ht="33" customHeight="1">
      <c r="A482" s="72" t="s">
        <v>28</v>
      </c>
      <c r="B482" s="73" t="s">
        <v>49</v>
      </c>
      <c r="C482" s="74" t="s">
        <v>27</v>
      </c>
      <c r="D482" s="74"/>
      <c r="E482" s="19">
        <v>147</v>
      </c>
      <c r="F482" s="20" t="s">
        <v>29</v>
      </c>
      <c r="G482" s="21">
        <v>7761600</v>
      </c>
      <c r="H482" s="13">
        <v>1470000</v>
      </c>
      <c r="I482" s="9">
        <v>0</v>
      </c>
      <c r="J482" s="10">
        <f t="shared" si="25"/>
        <v>9231600</v>
      </c>
      <c r="K482" s="10">
        <v>1350000</v>
      </c>
      <c r="L482" s="10">
        <v>588000</v>
      </c>
      <c r="M482" s="10">
        <v>19404000</v>
      </c>
      <c r="N482" s="10"/>
      <c r="O482" s="10">
        <f t="shared" si="23"/>
        <v>21342000</v>
      </c>
      <c r="P482" s="7">
        <f t="shared" si="24"/>
        <v>30573600</v>
      </c>
      <c r="Q482" s="9"/>
    </row>
    <row r="483" spans="1:17" s="33" customFormat="1" ht="33" customHeight="1">
      <c r="A483" s="72" t="s">
        <v>28</v>
      </c>
      <c r="B483" s="73" t="s">
        <v>49</v>
      </c>
      <c r="C483" s="74" t="s">
        <v>27</v>
      </c>
      <c r="D483" s="74"/>
      <c r="E483" s="19">
        <v>589.4</v>
      </c>
      <c r="F483" s="20" t="s">
        <v>30</v>
      </c>
      <c r="G483" s="21">
        <v>31120320</v>
      </c>
      <c r="H483" s="13">
        <v>4125800</v>
      </c>
      <c r="I483" s="9">
        <v>0</v>
      </c>
      <c r="J483" s="10">
        <f t="shared" si="25"/>
        <v>35246120</v>
      </c>
      <c r="K483" s="10">
        <v>0</v>
      </c>
      <c r="L483" s="10">
        <v>2357600</v>
      </c>
      <c r="M483" s="10">
        <v>77800800</v>
      </c>
      <c r="N483" s="10"/>
      <c r="O483" s="10">
        <f t="shared" si="23"/>
        <v>80158400</v>
      </c>
      <c r="P483" s="7">
        <f t="shared" si="24"/>
        <v>115404520</v>
      </c>
      <c r="Q483" s="9"/>
    </row>
    <row r="484" spans="1:17" s="33" customFormat="1" ht="33" customHeight="1">
      <c r="A484" s="75">
        <v>124</v>
      </c>
      <c r="B484" s="76" t="s">
        <v>50</v>
      </c>
      <c r="C484" s="69" t="s">
        <v>27</v>
      </c>
      <c r="D484" s="69"/>
      <c r="E484" s="77">
        <f>SUM(E485)</f>
        <v>226.4</v>
      </c>
      <c r="F484" s="78"/>
      <c r="G484" s="24">
        <v>11953920</v>
      </c>
      <c r="H484" s="25">
        <v>2264000</v>
      </c>
      <c r="I484" s="26">
        <v>0</v>
      </c>
      <c r="J484" s="7">
        <f t="shared" si="25"/>
        <v>14217920</v>
      </c>
      <c r="K484" s="7">
        <v>1350000</v>
      </c>
      <c r="L484" s="7">
        <v>905600</v>
      </c>
      <c r="M484" s="7">
        <v>29884800</v>
      </c>
      <c r="N484" s="7">
        <v>0</v>
      </c>
      <c r="O484" s="7">
        <f t="shared" si="23"/>
        <v>32140400</v>
      </c>
      <c r="P484" s="7">
        <f t="shared" si="24"/>
        <v>46358320</v>
      </c>
      <c r="Q484" s="26"/>
    </row>
    <row r="485" spans="1:17" s="33" customFormat="1" ht="33" customHeight="1">
      <c r="A485" s="72" t="s">
        <v>28</v>
      </c>
      <c r="B485" s="73" t="s">
        <v>50</v>
      </c>
      <c r="C485" s="74" t="s">
        <v>27</v>
      </c>
      <c r="D485" s="74"/>
      <c r="E485" s="19">
        <v>226.4</v>
      </c>
      <c r="F485" s="20" t="s">
        <v>29</v>
      </c>
      <c r="G485" s="21">
        <v>11953920</v>
      </c>
      <c r="H485" s="13">
        <v>2264000</v>
      </c>
      <c r="I485" s="9">
        <v>0</v>
      </c>
      <c r="J485" s="10">
        <f t="shared" si="25"/>
        <v>14217920</v>
      </c>
      <c r="K485" s="10">
        <v>1350000</v>
      </c>
      <c r="L485" s="10">
        <v>905600</v>
      </c>
      <c r="M485" s="10">
        <v>29884800</v>
      </c>
      <c r="N485" s="10"/>
      <c r="O485" s="10">
        <f t="shared" si="23"/>
        <v>32140400</v>
      </c>
      <c r="P485" s="7">
        <f t="shared" si="24"/>
        <v>46358320</v>
      </c>
      <c r="Q485" s="9"/>
    </row>
    <row r="486" spans="1:17" s="33" customFormat="1" ht="33" customHeight="1">
      <c r="A486" s="75">
        <v>125</v>
      </c>
      <c r="B486" s="76" t="s">
        <v>51</v>
      </c>
      <c r="C486" s="69" t="s">
        <v>27</v>
      </c>
      <c r="D486" s="69"/>
      <c r="E486" s="77">
        <f>SUM(E487:E489)</f>
        <v>448</v>
      </c>
      <c r="F486" s="78"/>
      <c r="G486" s="24">
        <v>23654400</v>
      </c>
      <c r="H486" s="61">
        <v>3530200</v>
      </c>
      <c r="I486" s="26">
        <v>0</v>
      </c>
      <c r="J486" s="7">
        <f t="shared" si="25"/>
        <v>27184600</v>
      </c>
      <c r="K486" s="7">
        <v>5400000</v>
      </c>
      <c r="L486" s="7">
        <v>1792000</v>
      </c>
      <c r="M486" s="7">
        <v>59136000</v>
      </c>
      <c r="N486" s="7">
        <v>0</v>
      </c>
      <c r="O486" s="7">
        <f t="shared" si="23"/>
        <v>66328000</v>
      </c>
      <c r="P486" s="7">
        <f t="shared" si="24"/>
        <v>93512600</v>
      </c>
      <c r="Q486" s="26"/>
    </row>
    <row r="487" spans="1:17" s="33" customFormat="1" ht="33" customHeight="1">
      <c r="A487" s="72" t="s">
        <v>28</v>
      </c>
      <c r="B487" s="73" t="s">
        <v>51</v>
      </c>
      <c r="C487" s="74" t="s">
        <v>27</v>
      </c>
      <c r="D487" s="74"/>
      <c r="E487" s="19">
        <v>131.4</v>
      </c>
      <c r="F487" s="20" t="s">
        <v>29</v>
      </c>
      <c r="G487" s="21">
        <v>6937920</v>
      </c>
      <c r="H487" s="22">
        <v>1314000</v>
      </c>
      <c r="I487" s="9">
        <v>0</v>
      </c>
      <c r="J487" s="10">
        <f t="shared" si="25"/>
        <v>8251920</v>
      </c>
      <c r="K487" s="10">
        <v>5400000</v>
      </c>
      <c r="L487" s="10">
        <v>525600</v>
      </c>
      <c r="M487" s="10">
        <v>17344800</v>
      </c>
      <c r="N487" s="10"/>
      <c r="O487" s="10">
        <f t="shared" si="23"/>
        <v>23270400</v>
      </c>
      <c r="P487" s="7">
        <f t="shared" si="24"/>
        <v>31522320</v>
      </c>
      <c r="Q487" s="9"/>
    </row>
    <row r="488" spans="1:17" s="33" customFormat="1" ht="33" customHeight="1">
      <c r="A488" s="72" t="s">
        <v>28</v>
      </c>
      <c r="B488" s="73" t="s">
        <v>51</v>
      </c>
      <c r="C488" s="74" t="s">
        <v>27</v>
      </c>
      <c r="D488" s="74"/>
      <c r="E488" s="19">
        <v>240.1</v>
      </c>
      <c r="F488" s="20" t="s">
        <v>30</v>
      </c>
      <c r="G488" s="21">
        <v>12677280</v>
      </c>
      <c r="H488" s="13">
        <v>1680700</v>
      </c>
      <c r="I488" s="9">
        <v>0</v>
      </c>
      <c r="J488" s="10">
        <f t="shared" si="25"/>
        <v>14357980</v>
      </c>
      <c r="K488" s="10">
        <v>0</v>
      </c>
      <c r="L488" s="10">
        <v>960400</v>
      </c>
      <c r="M488" s="10">
        <v>31693200</v>
      </c>
      <c r="N488" s="10"/>
      <c r="O488" s="10">
        <f t="shared" si="23"/>
        <v>32653600</v>
      </c>
      <c r="P488" s="7">
        <f t="shared" si="24"/>
        <v>47011580</v>
      </c>
      <c r="Q488" s="9"/>
    </row>
    <row r="489" spans="1:17" s="33" customFormat="1" ht="33" customHeight="1">
      <c r="A489" s="72" t="s">
        <v>28</v>
      </c>
      <c r="B489" s="73" t="s">
        <v>51</v>
      </c>
      <c r="C489" s="74" t="s">
        <v>27</v>
      </c>
      <c r="D489" s="74"/>
      <c r="E489" s="19">
        <v>76.5</v>
      </c>
      <c r="F489" s="20" t="s">
        <v>30</v>
      </c>
      <c r="G489" s="21">
        <v>4039200</v>
      </c>
      <c r="H489" s="13">
        <v>535500</v>
      </c>
      <c r="I489" s="9">
        <v>0</v>
      </c>
      <c r="J489" s="10">
        <f t="shared" si="25"/>
        <v>4574700</v>
      </c>
      <c r="K489" s="10">
        <v>0</v>
      </c>
      <c r="L489" s="10">
        <v>306000</v>
      </c>
      <c r="M489" s="10">
        <v>10098000</v>
      </c>
      <c r="N489" s="10"/>
      <c r="O489" s="10">
        <f t="shared" si="23"/>
        <v>10404000</v>
      </c>
      <c r="P489" s="7">
        <f t="shared" si="24"/>
        <v>14978700</v>
      </c>
      <c r="Q489" s="9"/>
    </row>
    <row r="490" spans="1:17" s="33" customFormat="1" ht="33" customHeight="1">
      <c r="A490" s="75">
        <v>126</v>
      </c>
      <c r="B490" s="76" t="s">
        <v>52</v>
      </c>
      <c r="C490" s="69" t="s">
        <v>27</v>
      </c>
      <c r="D490" s="69"/>
      <c r="E490" s="77">
        <f>SUM(E491:E492)</f>
        <v>626.70000000000005</v>
      </c>
      <c r="F490" s="78"/>
      <c r="G490" s="24">
        <v>33089760</v>
      </c>
      <c r="H490" s="25">
        <v>4386900</v>
      </c>
      <c r="I490" s="26">
        <v>0</v>
      </c>
      <c r="J490" s="7">
        <f t="shared" si="25"/>
        <v>37476660</v>
      </c>
      <c r="K490" s="7">
        <v>1350000</v>
      </c>
      <c r="L490" s="7">
        <v>2506800</v>
      </c>
      <c r="M490" s="7">
        <v>82724400</v>
      </c>
      <c r="N490" s="7">
        <v>0</v>
      </c>
      <c r="O490" s="7">
        <f t="shared" si="23"/>
        <v>86581200</v>
      </c>
      <c r="P490" s="7">
        <f t="shared" si="24"/>
        <v>124057860</v>
      </c>
      <c r="Q490" s="26"/>
    </row>
    <row r="491" spans="1:17" s="33" customFormat="1" ht="33" customHeight="1">
      <c r="A491" s="72" t="s">
        <v>28</v>
      </c>
      <c r="B491" s="73" t="s">
        <v>52</v>
      </c>
      <c r="C491" s="74" t="s">
        <v>27</v>
      </c>
      <c r="D491" s="74"/>
      <c r="E491" s="19">
        <v>430.2</v>
      </c>
      <c r="F491" s="20" t="s">
        <v>30</v>
      </c>
      <c r="G491" s="21">
        <v>22714560</v>
      </c>
      <c r="H491" s="13">
        <v>3011400</v>
      </c>
      <c r="I491" s="9">
        <v>0</v>
      </c>
      <c r="J491" s="10">
        <f t="shared" si="25"/>
        <v>25725960</v>
      </c>
      <c r="K491" s="10">
        <v>1350000</v>
      </c>
      <c r="L491" s="10">
        <v>1720800</v>
      </c>
      <c r="M491" s="10">
        <v>56786400</v>
      </c>
      <c r="N491" s="10"/>
      <c r="O491" s="10">
        <f t="shared" si="23"/>
        <v>59857200</v>
      </c>
      <c r="P491" s="7">
        <f t="shared" si="24"/>
        <v>85583160</v>
      </c>
      <c r="Q491" s="9"/>
    </row>
    <row r="492" spans="1:17" s="33" customFormat="1" ht="33" customHeight="1">
      <c r="A492" s="72" t="s">
        <v>28</v>
      </c>
      <c r="B492" s="73" t="s">
        <v>52</v>
      </c>
      <c r="C492" s="74" t="s">
        <v>27</v>
      </c>
      <c r="D492" s="74"/>
      <c r="E492" s="19">
        <v>196.5</v>
      </c>
      <c r="F492" s="20" t="s">
        <v>30</v>
      </c>
      <c r="G492" s="21">
        <v>10375200</v>
      </c>
      <c r="H492" s="13">
        <v>1375500</v>
      </c>
      <c r="I492" s="9">
        <v>0</v>
      </c>
      <c r="J492" s="10">
        <f t="shared" si="25"/>
        <v>11750700</v>
      </c>
      <c r="K492" s="10">
        <v>0</v>
      </c>
      <c r="L492" s="10">
        <v>786000</v>
      </c>
      <c r="M492" s="10">
        <v>25938000</v>
      </c>
      <c r="N492" s="10"/>
      <c r="O492" s="10">
        <f t="shared" si="23"/>
        <v>26724000</v>
      </c>
      <c r="P492" s="7">
        <f t="shared" si="24"/>
        <v>38474700</v>
      </c>
      <c r="Q492" s="9"/>
    </row>
    <row r="493" spans="1:17" s="33" customFormat="1" ht="33" customHeight="1">
      <c r="A493" s="75">
        <v>127</v>
      </c>
      <c r="B493" s="76" t="s">
        <v>53</v>
      </c>
      <c r="C493" s="69" t="s">
        <v>27</v>
      </c>
      <c r="D493" s="69"/>
      <c r="E493" s="77">
        <f>SUM(E494)</f>
        <v>628.5</v>
      </c>
      <c r="F493" s="78"/>
      <c r="G493" s="24">
        <v>33184800</v>
      </c>
      <c r="H493" s="25">
        <v>4399500</v>
      </c>
      <c r="I493" s="26">
        <v>0</v>
      </c>
      <c r="J493" s="7">
        <f t="shared" si="25"/>
        <v>37584300</v>
      </c>
      <c r="K493" s="7">
        <v>4050000</v>
      </c>
      <c r="L493" s="7">
        <v>2514000</v>
      </c>
      <c r="M493" s="7">
        <v>82962000</v>
      </c>
      <c r="N493" s="7">
        <v>0</v>
      </c>
      <c r="O493" s="7">
        <f t="shared" si="23"/>
        <v>89526000</v>
      </c>
      <c r="P493" s="7">
        <f t="shared" si="24"/>
        <v>127110300</v>
      </c>
      <c r="Q493" s="26"/>
    </row>
    <row r="494" spans="1:17" s="33" customFormat="1" ht="33" customHeight="1">
      <c r="A494" s="72" t="s">
        <v>28</v>
      </c>
      <c r="B494" s="73" t="s">
        <v>53</v>
      </c>
      <c r="C494" s="74" t="s">
        <v>27</v>
      </c>
      <c r="D494" s="74"/>
      <c r="E494" s="19">
        <v>628.5</v>
      </c>
      <c r="F494" s="20" t="s">
        <v>30</v>
      </c>
      <c r="G494" s="21">
        <v>33184800</v>
      </c>
      <c r="H494" s="13">
        <v>4399500</v>
      </c>
      <c r="I494" s="9">
        <v>0</v>
      </c>
      <c r="J494" s="10">
        <f t="shared" si="25"/>
        <v>37584300</v>
      </c>
      <c r="K494" s="10">
        <v>4050000</v>
      </c>
      <c r="L494" s="10">
        <v>2514000</v>
      </c>
      <c r="M494" s="10">
        <v>82962000</v>
      </c>
      <c r="N494" s="10"/>
      <c r="O494" s="10">
        <f t="shared" si="23"/>
        <v>89526000</v>
      </c>
      <c r="P494" s="7">
        <f t="shared" si="24"/>
        <v>127110300</v>
      </c>
      <c r="Q494" s="9"/>
    </row>
    <row r="495" spans="1:17" s="33" customFormat="1" ht="33" customHeight="1">
      <c r="A495" s="75">
        <v>128</v>
      </c>
      <c r="B495" s="76" t="s">
        <v>54</v>
      </c>
      <c r="C495" s="69" t="s">
        <v>27</v>
      </c>
      <c r="D495" s="69"/>
      <c r="E495" s="77">
        <f>SUM(E496:E497)</f>
        <v>685.3</v>
      </c>
      <c r="F495" s="78"/>
      <c r="G495" s="24">
        <v>36183840</v>
      </c>
      <c r="H495" s="61">
        <v>4797100</v>
      </c>
      <c r="I495" s="26">
        <v>0</v>
      </c>
      <c r="J495" s="7">
        <f t="shared" ref="J495:J526" si="26">G495+H495</f>
        <v>40980940</v>
      </c>
      <c r="K495" s="7">
        <v>1350000</v>
      </c>
      <c r="L495" s="7">
        <v>2741200</v>
      </c>
      <c r="M495" s="7">
        <v>90459600</v>
      </c>
      <c r="N495" s="7">
        <v>0</v>
      </c>
      <c r="O495" s="7">
        <f t="shared" ref="O495:O558" si="27">M495+L495+K495</f>
        <v>94550800</v>
      </c>
      <c r="P495" s="7">
        <f t="shared" si="24"/>
        <v>135531740</v>
      </c>
      <c r="Q495" s="26"/>
    </row>
    <row r="496" spans="1:17" s="33" customFormat="1" ht="33" customHeight="1">
      <c r="A496" s="72" t="s">
        <v>28</v>
      </c>
      <c r="B496" s="73" t="s">
        <v>54</v>
      </c>
      <c r="C496" s="74" t="s">
        <v>27</v>
      </c>
      <c r="D496" s="74"/>
      <c r="E496" s="19">
        <v>473.8</v>
      </c>
      <c r="F496" s="20" t="s">
        <v>30</v>
      </c>
      <c r="G496" s="21">
        <v>25016640</v>
      </c>
      <c r="H496" s="22">
        <v>3316600</v>
      </c>
      <c r="I496" s="9">
        <v>0</v>
      </c>
      <c r="J496" s="10">
        <f t="shared" si="26"/>
        <v>28333240</v>
      </c>
      <c r="K496" s="10">
        <v>1350000</v>
      </c>
      <c r="L496" s="10">
        <v>1895200</v>
      </c>
      <c r="M496" s="10">
        <v>62541600</v>
      </c>
      <c r="N496" s="10"/>
      <c r="O496" s="10">
        <f t="shared" si="27"/>
        <v>65786800</v>
      </c>
      <c r="P496" s="7">
        <f t="shared" si="24"/>
        <v>94120040</v>
      </c>
      <c r="Q496" s="9"/>
    </row>
    <row r="497" spans="1:17" s="33" customFormat="1" ht="33" customHeight="1">
      <c r="A497" s="72" t="s">
        <v>28</v>
      </c>
      <c r="B497" s="73" t="s">
        <v>54</v>
      </c>
      <c r="C497" s="74" t="s">
        <v>27</v>
      </c>
      <c r="D497" s="74"/>
      <c r="E497" s="19">
        <v>211.5</v>
      </c>
      <c r="F497" s="20" t="s">
        <v>30</v>
      </c>
      <c r="G497" s="21">
        <v>11167200</v>
      </c>
      <c r="H497" s="13">
        <v>1480500</v>
      </c>
      <c r="I497" s="9">
        <v>0</v>
      </c>
      <c r="J497" s="10">
        <f t="shared" si="26"/>
        <v>12647700</v>
      </c>
      <c r="K497" s="10">
        <v>0</v>
      </c>
      <c r="L497" s="10">
        <v>846000</v>
      </c>
      <c r="M497" s="10">
        <v>27918000</v>
      </c>
      <c r="N497" s="10"/>
      <c r="O497" s="10">
        <f t="shared" si="27"/>
        <v>28764000</v>
      </c>
      <c r="P497" s="7">
        <f t="shared" si="24"/>
        <v>41411700</v>
      </c>
      <c r="Q497" s="9"/>
    </row>
    <row r="498" spans="1:17" s="33" customFormat="1" ht="33" customHeight="1">
      <c r="A498" s="75">
        <v>129</v>
      </c>
      <c r="B498" s="76" t="s">
        <v>55</v>
      </c>
      <c r="C498" s="69" t="s">
        <v>27</v>
      </c>
      <c r="D498" s="69"/>
      <c r="E498" s="77">
        <f>SUM(E499:E500)</f>
        <v>1209.4000000000001</v>
      </c>
      <c r="F498" s="78"/>
      <c r="G498" s="24">
        <v>63856320</v>
      </c>
      <c r="H498" s="25">
        <v>8465800</v>
      </c>
      <c r="I498" s="26">
        <v>0</v>
      </c>
      <c r="J498" s="7">
        <f t="shared" si="26"/>
        <v>72322120</v>
      </c>
      <c r="K498" s="7">
        <v>9450000</v>
      </c>
      <c r="L498" s="7">
        <v>4837600</v>
      </c>
      <c r="M498" s="7">
        <v>159640800</v>
      </c>
      <c r="N498" s="7">
        <v>0</v>
      </c>
      <c r="O498" s="7">
        <f t="shared" si="27"/>
        <v>173928400</v>
      </c>
      <c r="P498" s="7">
        <f t="shared" si="24"/>
        <v>246250520</v>
      </c>
      <c r="Q498" s="26"/>
    </row>
    <row r="499" spans="1:17" s="33" customFormat="1" ht="33" customHeight="1">
      <c r="A499" s="72" t="s">
        <v>28</v>
      </c>
      <c r="B499" s="73" t="s">
        <v>55</v>
      </c>
      <c r="C499" s="74" t="s">
        <v>27</v>
      </c>
      <c r="D499" s="74"/>
      <c r="E499" s="19">
        <v>488.8</v>
      </c>
      <c r="F499" s="20" t="s">
        <v>30</v>
      </c>
      <c r="G499" s="21">
        <v>25808640</v>
      </c>
      <c r="H499" s="13">
        <v>3421600</v>
      </c>
      <c r="I499" s="9">
        <v>0</v>
      </c>
      <c r="J499" s="10">
        <f t="shared" si="26"/>
        <v>29230240</v>
      </c>
      <c r="K499" s="10">
        <v>9450000</v>
      </c>
      <c r="L499" s="10">
        <v>1955200</v>
      </c>
      <c r="M499" s="10">
        <v>64521600</v>
      </c>
      <c r="N499" s="10"/>
      <c r="O499" s="10">
        <f t="shared" si="27"/>
        <v>75926800</v>
      </c>
      <c r="P499" s="7">
        <f t="shared" si="24"/>
        <v>105157040</v>
      </c>
      <c r="Q499" s="9"/>
    </row>
    <row r="500" spans="1:17" s="33" customFormat="1" ht="33" customHeight="1">
      <c r="A500" s="72" t="s">
        <v>28</v>
      </c>
      <c r="B500" s="73" t="s">
        <v>55</v>
      </c>
      <c r="C500" s="74" t="s">
        <v>27</v>
      </c>
      <c r="D500" s="74"/>
      <c r="E500" s="19">
        <v>720.6</v>
      </c>
      <c r="F500" s="20" t="s">
        <v>30</v>
      </c>
      <c r="G500" s="21">
        <v>38047680</v>
      </c>
      <c r="H500" s="13">
        <v>5044200</v>
      </c>
      <c r="I500" s="9">
        <v>0</v>
      </c>
      <c r="J500" s="10">
        <f t="shared" si="26"/>
        <v>43091880</v>
      </c>
      <c r="K500" s="10">
        <v>0</v>
      </c>
      <c r="L500" s="10">
        <v>2882400</v>
      </c>
      <c r="M500" s="10">
        <v>95119200</v>
      </c>
      <c r="N500" s="10"/>
      <c r="O500" s="10">
        <f t="shared" si="27"/>
        <v>98001600</v>
      </c>
      <c r="P500" s="7">
        <f t="shared" si="24"/>
        <v>141093480</v>
      </c>
      <c r="Q500" s="9"/>
    </row>
    <row r="501" spans="1:17" s="33" customFormat="1" ht="33" customHeight="1">
      <c r="A501" s="75">
        <v>130</v>
      </c>
      <c r="B501" s="76" t="s">
        <v>56</v>
      </c>
      <c r="C501" s="69" t="s">
        <v>27</v>
      </c>
      <c r="D501" s="69"/>
      <c r="E501" s="77">
        <f>SUM(E502)</f>
        <v>189.2</v>
      </c>
      <c r="F501" s="78"/>
      <c r="G501" s="24">
        <v>9989760</v>
      </c>
      <c r="H501" s="61">
        <v>1324400</v>
      </c>
      <c r="I501" s="26">
        <v>0</v>
      </c>
      <c r="J501" s="7">
        <f t="shared" si="26"/>
        <v>11314160</v>
      </c>
      <c r="K501" s="7">
        <v>5400000</v>
      </c>
      <c r="L501" s="7">
        <v>756800</v>
      </c>
      <c r="M501" s="7">
        <v>24974400</v>
      </c>
      <c r="N501" s="7">
        <v>0</v>
      </c>
      <c r="O501" s="7">
        <f t="shared" si="27"/>
        <v>31131200</v>
      </c>
      <c r="P501" s="7">
        <f t="shared" si="24"/>
        <v>42445360</v>
      </c>
      <c r="Q501" s="26"/>
    </row>
    <row r="502" spans="1:17" s="33" customFormat="1" ht="33" customHeight="1">
      <c r="A502" s="72" t="s">
        <v>28</v>
      </c>
      <c r="B502" s="73" t="s">
        <v>57</v>
      </c>
      <c r="C502" s="74" t="s">
        <v>27</v>
      </c>
      <c r="D502" s="74"/>
      <c r="E502" s="19">
        <v>189.2</v>
      </c>
      <c r="F502" s="20" t="s">
        <v>30</v>
      </c>
      <c r="G502" s="21">
        <v>9989760</v>
      </c>
      <c r="H502" s="22">
        <v>1324400</v>
      </c>
      <c r="I502" s="9">
        <v>0</v>
      </c>
      <c r="J502" s="10">
        <f t="shared" si="26"/>
        <v>11314160</v>
      </c>
      <c r="K502" s="10">
        <v>5400000</v>
      </c>
      <c r="L502" s="10">
        <v>756800</v>
      </c>
      <c r="M502" s="10">
        <v>24974400</v>
      </c>
      <c r="N502" s="10"/>
      <c r="O502" s="10">
        <f t="shared" si="27"/>
        <v>31131200</v>
      </c>
      <c r="P502" s="7">
        <f t="shared" si="24"/>
        <v>42445360</v>
      </c>
      <c r="Q502" s="9"/>
    </row>
    <row r="503" spans="1:17" s="33" customFormat="1" ht="33" customHeight="1">
      <c r="A503" s="75">
        <v>131</v>
      </c>
      <c r="B503" s="76" t="s">
        <v>58</v>
      </c>
      <c r="C503" s="69" t="s">
        <v>27</v>
      </c>
      <c r="D503" s="69"/>
      <c r="E503" s="77">
        <f>SUM(E504)</f>
        <v>311.39999999999998</v>
      </c>
      <c r="F503" s="78"/>
      <c r="G503" s="24">
        <v>16441920</v>
      </c>
      <c r="H503" s="61">
        <v>2179800</v>
      </c>
      <c r="I503" s="26">
        <v>0</v>
      </c>
      <c r="J503" s="7">
        <f t="shared" si="26"/>
        <v>18621720</v>
      </c>
      <c r="K503" s="7">
        <v>13500000</v>
      </c>
      <c r="L503" s="7">
        <v>1245600</v>
      </c>
      <c r="M503" s="7">
        <v>41104800</v>
      </c>
      <c r="N503" s="7">
        <v>0</v>
      </c>
      <c r="O503" s="7">
        <f t="shared" si="27"/>
        <v>55850400</v>
      </c>
      <c r="P503" s="7">
        <f t="shared" si="24"/>
        <v>74472120</v>
      </c>
      <c r="Q503" s="26"/>
    </row>
    <row r="504" spans="1:17" s="33" customFormat="1" ht="33" customHeight="1">
      <c r="A504" s="72" t="s">
        <v>28</v>
      </c>
      <c r="B504" s="73" t="s">
        <v>58</v>
      </c>
      <c r="C504" s="74" t="s">
        <v>27</v>
      </c>
      <c r="D504" s="74"/>
      <c r="E504" s="19">
        <v>311.39999999999998</v>
      </c>
      <c r="F504" s="20" t="s">
        <v>30</v>
      </c>
      <c r="G504" s="21">
        <v>16441920</v>
      </c>
      <c r="H504" s="13">
        <v>2179800</v>
      </c>
      <c r="I504" s="9">
        <v>0</v>
      </c>
      <c r="J504" s="10">
        <f t="shared" si="26"/>
        <v>18621720</v>
      </c>
      <c r="K504" s="10">
        <v>13500000</v>
      </c>
      <c r="L504" s="10">
        <v>1245600</v>
      </c>
      <c r="M504" s="10">
        <v>41104800</v>
      </c>
      <c r="N504" s="10"/>
      <c r="O504" s="10">
        <f t="shared" si="27"/>
        <v>55850400</v>
      </c>
      <c r="P504" s="7">
        <f t="shared" si="24"/>
        <v>74472120</v>
      </c>
      <c r="Q504" s="9"/>
    </row>
    <row r="505" spans="1:17" s="33" customFormat="1" ht="33" customHeight="1">
      <c r="A505" s="75">
        <v>132</v>
      </c>
      <c r="B505" s="76" t="s">
        <v>59</v>
      </c>
      <c r="C505" s="69" t="s">
        <v>27</v>
      </c>
      <c r="D505" s="69"/>
      <c r="E505" s="77">
        <f>SUM(E506:E507)</f>
        <v>703.5</v>
      </c>
      <c r="F505" s="78"/>
      <c r="G505" s="24">
        <v>37144800</v>
      </c>
      <c r="H505" s="25">
        <v>4924500</v>
      </c>
      <c r="I505" s="26">
        <v>0</v>
      </c>
      <c r="J505" s="7">
        <f t="shared" si="26"/>
        <v>42069300</v>
      </c>
      <c r="K505" s="7">
        <v>2700000</v>
      </c>
      <c r="L505" s="7">
        <v>2814000</v>
      </c>
      <c r="M505" s="7">
        <v>92862000</v>
      </c>
      <c r="N505" s="7">
        <v>0</v>
      </c>
      <c r="O505" s="7">
        <f t="shared" si="27"/>
        <v>98376000</v>
      </c>
      <c r="P505" s="7">
        <f t="shared" si="24"/>
        <v>140445300</v>
      </c>
      <c r="Q505" s="26"/>
    </row>
    <row r="506" spans="1:17" s="33" customFormat="1" ht="33" customHeight="1">
      <c r="A506" s="72" t="s">
        <v>28</v>
      </c>
      <c r="B506" s="73" t="s">
        <v>59</v>
      </c>
      <c r="C506" s="74" t="s">
        <v>27</v>
      </c>
      <c r="D506" s="74"/>
      <c r="E506" s="19">
        <v>523</v>
      </c>
      <c r="F506" s="20" t="s">
        <v>30</v>
      </c>
      <c r="G506" s="21">
        <v>27614400</v>
      </c>
      <c r="H506" s="13">
        <v>3661000</v>
      </c>
      <c r="I506" s="9">
        <v>0</v>
      </c>
      <c r="J506" s="10">
        <f t="shared" si="26"/>
        <v>31275400</v>
      </c>
      <c r="K506" s="10">
        <v>2700000</v>
      </c>
      <c r="L506" s="10">
        <v>2092000</v>
      </c>
      <c r="M506" s="10">
        <v>69036000</v>
      </c>
      <c r="N506" s="10"/>
      <c r="O506" s="10">
        <f t="shared" si="27"/>
        <v>73828000</v>
      </c>
      <c r="P506" s="7">
        <f t="shared" si="24"/>
        <v>105103400</v>
      </c>
      <c r="Q506" s="9"/>
    </row>
    <row r="507" spans="1:17" s="33" customFormat="1" ht="33" customHeight="1">
      <c r="A507" s="72" t="s">
        <v>28</v>
      </c>
      <c r="B507" s="73" t="s">
        <v>59</v>
      </c>
      <c r="C507" s="74" t="s">
        <v>27</v>
      </c>
      <c r="D507" s="74"/>
      <c r="E507" s="19">
        <v>180.5</v>
      </c>
      <c r="F507" s="20" t="s">
        <v>30</v>
      </c>
      <c r="G507" s="21">
        <v>9530400</v>
      </c>
      <c r="H507" s="22">
        <v>1263500</v>
      </c>
      <c r="I507" s="9">
        <v>0</v>
      </c>
      <c r="J507" s="10">
        <f t="shared" si="26"/>
        <v>10793900</v>
      </c>
      <c r="K507" s="10">
        <v>0</v>
      </c>
      <c r="L507" s="10">
        <v>722000</v>
      </c>
      <c r="M507" s="10">
        <v>23826000</v>
      </c>
      <c r="N507" s="10"/>
      <c r="O507" s="10">
        <f t="shared" si="27"/>
        <v>24548000</v>
      </c>
      <c r="P507" s="7">
        <f t="shared" si="24"/>
        <v>35341900</v>
      </c>
      <c r="Q507" s="9"/>
    </row>
    <row r="508" spans="1:17" s="33" customFormat="1" ht="33" customHeight="1">
      <c r="A508" s="75">
        <v>133</v>
      </c>
      <c r="B508" s="76" t="s">
        <v>60</v>
      </c>
      <c r="C508" s="69" t="s">
        <v>27</v>
      </c>
      <c r="D508" s="69"/>
      <c r="E508" s="77">
        <f>SUM(E509)</f>
        <v>138.80000000000001</v>
      </c>
      <c r="F508" s="78"/>
      <c r="G508" s="24">
        <v>7328640</v>
      </c>
      <c r="H508" s="61">
        <v>971600</v>
      </c>
      <c r="I508" s="26">
        <v>0</v>
      </c>
      <c r="J508" s="7">
        <f t="shared" si="26"/>
        <v>8300240</v>
      </c>
      <c r="K508" s="7">
        <v>4050000</v>
      </c>
      <c r="L508" s="7">
        <v>555200</v>
      </c>
      <c r="M508" s="7">
        <v>18321600</v>
      </c>
      <c r="N508" s="7">
        <v>0</v>
      </c>
      <c r="O508" s="7">
        <f t="shared" si="27"/>
        <v>22926800</v>
      </c>
      <c r="P508" s="7">
        <f t="shared" si="24"/>
        <v>31227040</v>
      </c>
      <c r="Q508" s="26"/>
    </row>
    <row r="509" spans="1:17" s="33" customFormat="1" ht="33" customHeight="1">
      <c r="A509" s="72" t="s">
        <v>28</v>
      </c>
      <c r="B509" s="73" t="s">
        <v>60</v>
      </c>
      <c r="C509" s="74" t="s">
        <v>27</v>
      </c>
      <c r="D509" s="74"/>
      <c r="E509" s="19">
        <v>138.80000000000001</v>
      </c>
      <c r="F509" s="20" t="s">
        <v>30</v>
      </c>
      <c r="G509" s="21">
        <v>7328640</v>
      </c>
      <c r="H509" s="13">
        <v>971600</v>
      </c>
      <c r="I509" s="9">
        <v>0</v>
      </c>
      <c r="J509" s="10">
        <f t="shared" si="26"/>
        <v>8300240</v>
      </c>
      <c r="K509" s="10">
        <v>4050000</v>
      </c>
      <c r="L509" s="10">
        <v>555200</v>
      </c>
      <c r="M509" s="10">
        <v>18321600</v>
      </c>
      <c r="N509" s="10"/>
      <c r="O509" s="10">
        <f t="shared" si="27"/>
        <v>22926800</v>
      </c>
      <c r="P509" s="7">
        <f t="shared" si="24"/>
        <v>31227040</v>
      </c>
      <c r="Q509" s="9"/>
    </row>
    <row r="510" spans="1:17" s="33" customFormat="1" ht="33" customHeight="1">
      <c r="A510" s="75">
        <v>134</v>
      </c>
      <c r="B510" s="76" t="s">
        <v>61</v>
      </c>
      <c r="C510" s="69" t="s">
        <v>27</v>
      </c>
      <c r="D510" s="69"/>
      <c r="E510" s="77">
        <f>SUM(E511:E512)</f>
        <v>701.4</v>
      </c>
      <c r="F510" s="78"/>
      <c r="G510" s="24">
        <v>37033920</v>
      </c>
      <c r="H510" s="25">
        <v>5504400</v>
      </c>
      <c r="I510" s="26">
        <v>0</v>
      </c>
      <c r="J510" s="7">
        <f t="shared" si="26"/>
        <v>42538320</v>
      </c>
      <c r="K510" s="7">
        <v>1350000</v>
      </c>
      <c r="L510" s="7">
        <v>2805600</v>
      </c>
      <c r="M510" s="7">
        <v>92584800</v>
      </c>
      <c r="N510" s="7">
        <v>0</v>
      </c>
      <c r="O510" s="7">
        <f t="shared" si="27"/>
        <v>96740400</v>
      </c>
      <c r="P510" s="7">
        <f t="shared" si="24"/>
        <v>139278720</v>
      </c>
      <c r="Q510" s="26"/>
    </row>
    <row r="511" spans="1:17" s="33" customFormat="1" ht="33" customHeight="1">
      <c r="A511" s="72" t="s">
        <v>28</v>
      </c>
      <c r="B511" s="73" t="s">
        <v>61</v>
      </c>
      <c r="C511" s="74" t="s">
        <v>27</v>
      </c>
      <c r="D511" s="74"/>
      <c r="E511" s="19">
        <v>503.2</v>
      </c>
      <c r="F511" s="20" t="s">
        <v>30</v>
      </c>
      <c r="G511" s="21">
        <v>26568960</v>
      </c>
      <c r="H511" s="13">
        <v>3522400</v>
      </c>
      <c r="I511" s="9">
        <v>0</v>
      </c>
      <c r="J511" s="10">
        <f t="shared" si="26"/>
        <v>30091360</v>
      </c>
      <c r="K511" s="10">
        <v>1350000</v>
      </c>
      <c r="L511" s="10">
        <v>2012800</v>
      </c>
      <c r="M511" s="10">
        <v>66422400</v>
      </c>
      <c r="N511" s="10"/>
      <c r="O511" s="10">
        <f t="shared" si="27"/>
        <v>69785200</v>
      </c>
      <c r="P511" s="7">
        <f t="shared" si="24"/>
        <v>99876560</v>
      </c>
      <c r="Q511" s="9"/>
    </row>
    <row r="512" spans="1:17" s="33" customFormat="1" ht="33" customHeight="1">
      <c r="A512" s="72" t="s">
        <v>28</v>
      </c>
      <c r="B512" s="73" t="s">
        <v>61</v>
      </c>
      <c r="C512" s="74" t="s">
        <v>27</v>
      </c>
      <c r="D512" s="74"/>
      <c r="E512" s="19">
        <v>198.2</v>
      </c>
      <c r="F512" s="20" t="s">
        <v>29</v>
      </c>
      <c r="G512" s="21">
        <v>10464960</v>
      </c>
      <c r="H512" s="13">
        <v>1982000</v>
      </c>
      <c r="I512" s="9">
        <v>0</v>
      </c>
      <c r="J512" s="10">
        <f t="shared" si="26"/>
        <v>12446960</v>
      </c>
      <c r="K512" s="10">
        <v>0</v>
      </c>
      <c r="L512" s="10">
        <v>792800</v>
      </c>
      <c r="M512" s="10">
        <v>26162400</v>
      </c>
      <c r="N512" s="10"/>
      <c r="O512" s="10">
        <f t="shared" si="27"/>
        <v>26955200</v>
      </c>
      <c r="P512" s="7">
        <f t="shared" si="24"/>
        <v>39402160</v>
      </c>
      <c r="Q512" s="9"/>
    </row>
    <row r="513" spans="1:17" s="33" customFormat="1" ht="33" customHeight="1">
      <c r="A513" s="75">
        <v>135</v>
      </c>
      <c r="B513" s="76" t="s">
        <v>62</v>
      </c>
      <c r="C513" s="69" t="s">
        <v>27</v>
      </c>
      <c r="D513" s="69"/>
      <c r="E513" s="77">
        <f>SUM(E514:E516)</f>
        <v>1052.2</v>
      </c>
      <c r="F513" s="78"/>
      <c r="G513" s="24">
        <v>55556160</v>
      </c>
      <c r="H513" s="25">
        <v>7365400</v>
      </c>
      <c r="I513" s="26">
        <v>0</v>
      </c>
      <c r="J513" s="7">
        <f t="shared" si="26"/>
        <v>62921560</v>
      </c>
      <c r="K513" s="7">
        <v>5400000</v>
      </c>
      <c r="L513" s="7">
        <v>4208800</v>
      </c>
      <c r="M513" s="7">
        <v>138890400</v>
      </c>
      <c r="N513" s="7">
        <v>0</v>
      </c>
      <c r="O513" s="7">
        <f t="shared" si="27"/>
        <v>148499200</v>
      </c>
      <c r="P513" s="7">
        <f t="shared" si="24"/>
        <v>211420760</v>
      </c>
      <c r="Q513" s="26"/>
    </row>
    <row r="514" spans="1:17" s="33" customFormat="1" ht="33" customHeight="1">
      <c r="A514" s="72" t="s">
        <v>28</v>
      </c>
      <c r="B514" s="73" t="s">
        <v>62</v>
      </c>
      <c r="C514" s="74" t="s">
        <v>27</v>
      </c>
      <c r="D514" s="74"/>
      <c r="E514" s="19">
        <v>525.9</v>
      </c>
      <c r="F514" s="20" t="s">
        <v>30</v>
      </c>
      <c r="G514" s="21">
        <v>27767520</v>
      </c>
      <c r="H514" s="13">
        <v>3681300</v>
      </c>
      <c r="I514" s="9">
        <v>0</v>
      </c>
      <c r="J514" s="10">
        <f t="shared" si="26"/>
        <v>31448820</v>
      </c>
      <c r="K514" s="10">
        <v>5400000</v>
      </c>
      <c r="L514" s="10">
        <v>2103600</v>
      </c>
      <c r="M514" s="10">
        <v>69418800</v>
      </c>
      <c r="N514" s="10"/>
      <c r="O514" s="10">
        <f t="shared" si="27"/>
        <v>76922400</v>
      </c>
      <c r="P514" s="7">
        <f t="shared" si="24"/>
        <v>108371220</v>
      </c>
      <c r="Q514" s="9"/>
    </row>
    <row r="515" spans="1:17" s="33" customFormat="1" ht="33" customHeight="1">
      <c r="A515" s="72" t="s">
        <v>28</v>
      </c>
      <c r="B515" s="73" t="s">
        <v>62</v>
      </c>
      <c r="C515" s="74" t="s">
        <v>27</v>
      </c>
      <c r="D515" s="74"/>
      <c r="E515" s="19">
        <v>232.5</v>
      </c>
      <c r="F515" s="20" t="s">
        <v>30</v>
      </c>
      <c r="G515" s="21">
        <v>12276000</v>
      </c>
      <c r="H515" s="22">
        <v>1627500</v>
      </c>
      <c r="I515" s="9">
        <v>0</v>
      </c>
      <c r="J515" s="10">
        <f t="shared" si="26"/>
        <v>13903500</v>
      </c>
      <c r="K515" s="10">
        <v>0</v>
      </c>
      <c r="L515" s="10">
        <v>930000</v>
      </c>
      <c r="M515" s="10">
        <v>30690000</v>
      </c>
      <c r="N515" s="10"/>
      <c r="O515" s="10">
        <f t="shared" si="27"/>
        <v>31620000</v>
      </c>
      <c r="P515" s="7">
        <f t="shared" si="24"/>
        <v>45523500</v>
      </c>
      <c r="Q515" s="9"/>
    </row>
    <row r="516" spans="1:17" s="33" customFormat="1" ht="33" customHeight="1">
      <c r="A516" s="72" t="s">
        <v>28</v>
      </c>
      <c r="B516" s="73" t="s">
        <v>62</v>
      </c>
      <c r="C516" s="74" t="s">
        <v>27</v>
      </c>
      <c r="D516" s="74"/>
      <c r="E516" s="19">
        <v>293.8</v>
      </c>
      <c r="F516" s="20" t="s">
        <v>30</v>
      </c>
      <c r="G516" s="21">
        <v>15512640</v>
      </c>
      <c r="H516" s="13">
        <v>2056600</v>
      </c>
      <c r="I516" s="9">
        <v>0</v>
      </c>
      <c r="J516" s="10">
        <f t="shared" si="26"/>
        <v>17569240</v>
      </c>
      <c r="K516" s="10">
        <v>0</v>
      </c>
      <c r="L516" s="10">
        <v>1175200</v>
      </c>
      <c r="M516" s="10">
        <v>38781600</v>
      </c>
      <c r="N516" s="10"/>
      <c r="O516" s="10">
        <f t="shared" si="27"/>
        <v>39956800</v>
      </c>
      <c r="P516" s="7">
        <f t="shared" si="24"/>
        <v>57526040</v>
      </c>
      <c r="Q516" s="9"/>
    </row>
    <row r="517" spans="1:17" s="33" customFormat="1" ht="33" customHeight="1">
      <c r="A517" s="75">
        <v>136</v>
      </c>
      <c r="B517" s="76" t="s">
        <v>63</v>
      </c>
      <c r="C517" s="69" t="s">
        <v>27</v>
      </c>
      <c r="D517" s="69"/>
      <c r="E517" s="77">
        <f>SUM(E518:E520)</f>
        <v>960.2</v>
      </c>
      <c r="F517" s="78"/>
      <c r="G517" s="24">
        <v>50698560</v>
      </c>
      <c r="H517" s="25">
        <v>6721400</v>
      </c>
      <c r="I517" s="26">
        <v>0</v>
      </c>
      <c r="J517" s="7">
        <f t="shared" si="26"/>
        <v>57419960</v>
      </c>
      <c r="K517" s="7">
        <v>1350000</v>
      </c>
      <c r="L517" s="7">
        <v>3840800</v>
      </c>
      <c r="M517" s="7">
        <v>126746400</v>
      </c>
      <c r="N517" s="7">
        <v>0</v>
      </c>
      <c r="O517" s="7">
        <f t="shared" si="27"/>
        <v>131937200</v>
      </c>
      <c r="P517" s="7">
        <f t="shared" si="24"/>
        <v>189357160</v>
      </c>
      <c r="Q517" s="26"/>
    </row>
    <row r="518" spans="1:17" s="33" customFormat="1" ht="33" customHeight="1">
      <c r="A518" s="72" t="s">
        <v>28</v>
      </c>
      <c r="B518" s="73" t="s">
        <v>63</v>
      </c>
      <c r="C518" s="74" t="s">
        <v>27</v>
      </c>
      <c r="D518" s="74"/>
      <c r="E518" s="19">
        <v>384.1</v>
      </c>
      <c r="F518" s="20" t="s">
        <v>30</v>
      </c>
      <c r="G518" s="21">
        <v>20280480</v>
      </c>
      <c r="H518" s="13">
        <v>2688700</v>
      </c>
      <c r="I518" s="9">
        <v>0</v>
      </c>
      <c r="J518" s="10">
        <f t="shared" si="26"/>
        <v>22969180</v>
      </c>
      <c r="K518" s="10">
        <v>1350000</v>
      </c>
      <c r="L518" s="10">
        <v>1536400</v>
      </c>
      <c r="M518" s="10">
        <v>50701200</v>
      </c>
      <c r="N518" s="10"/>
      <c r="O518" s="10">
        <f t="shared" si="27"/>
        <v>53587600</v>
      </c>
      <c r="P518" s="7">
        <f t="shared" si="24"/>
        <v>76556780</v>
      </c>
      <c r="Q518" s="9"/>
    </row>
    <row r="519" spans="1:17" s="33" customFormat="1" ht="33" customHeight="1">
      <c r="A519" s="72" t="s">
        <v>28</v>
      </c>
      <c r="B519" s="73" t="s">
        <v>63</v>
      </c>
      <c r="C519" s="74" t="s">
        <v>27</v>
      </c>
      <c r="D519" s="74"/>
      <c r="E519" s="19">
        <v>238.3</v>
      </c>
      <c r="F519" s="20" t="s">
        <v>30</v>
      </c>
      <c r="G519" s="21">
        <v>12582240</v>
      </c>
      <c r="H519" s="13">
        <v>1668100</v>
      </c>
      <c r="I519" s="9">
        <v>0</v>
      </c>
      <c r="J519" s="10">
        <f t="shared" si="26"/>
        <v>14250340</v>
      </c>
      <c r="K519" s="10">
        <v>0</v>
      </c>
      <c r="L519" s="10">
        <v>953200</v>
      </c>
      <c r="M519" s="10">
        <v>31455600</v>
      </c>
      <c r="N519" s="10"/>
      <c r="O519" s="10">
        <f t="shared" si="27"/>
        <v>32408800</v>
      </c>
      <c r="P519" s="7">
        <f t="shared" si="24"/>
        <v>46659140</v>
      </c>
      <c r="Q519" s="9"/>
    </row>
    <row r="520" spans="1:17" s="33" customFormat="1" ht="33" customHeight="1">
      <c r="A520" s="72" t="s">
        <v>28</v>
      </c>
      <c r="B520" s="73" t="s">
        <v>63</v>
      </c>
      <c r="C520" s="74" t="s">
        <v>27</v>
      </c>
      <c r="D520" s="74"/>
      <c r="E520" s="19">
        <v>337.8</v>
      </c>
      <c r="F520" s="20" t="s">
        <v>30</v>
      </c>
      <c r="G520" s="21">
        <v>17835840</v>
      </c>
      <c r="H520" s="22">
        <v>2364600</v>
      </c>
      <c r="I520" s="9">
        <v>0</v>
      </c>
      <c r="J520" s="10">
        <f t="shared" si="26"/>
        <v>20200440</v>
      </c>
      <c r="K520" s="10">
        <v>0</v>
      </c>
      <c r="L520" s="10">
        <v>1351200</v>
      </c>
      <c r="M520" s="10">
        <v>44589600</v>
      </c>
      <c r="N520" s="10"/>
      <c r="O520" s="10">
        <f t="shared" si="27"/>
        <v>45940800</v>
      </c>
      <c r="P520" s="7">
        <f t="shared" si="24"/>
        <v>66141240</v>
      </c>
      <c r="Q520" s="9"/>
    </row>
    <row r="521" spans="1:17" s="33" customFormat="1" ht="33" customHeight="1">
      <c r="A521" s="75">
        <v>137</v>
      </c>
      <c r="B521" s="76" t="s">
        <v>64</v>
      </c>
      <c r="C521" s="69" t="s">
        <v>27</v>
      </c>
      <c r="D521" s="69"/>
      <c r="E521" s="77">
        <f>SUM(E522:E523)</f>
        <v>467.29999999999995</v>
      </c>
      <c r="F521" s="78"/>
      <c r="G521" s="24">
        <v>24673440</v>
      </c>
      <c r="H521" s="61">
        <v>3712400</v>
      </c>
      <c r="I521" s="26">
        <v>0</v>
      </c>
      <c r="J521" s="7">
        <f t="shared" si="26"/>
        <v>28385840</v>
      </c>
      <c r="K521" s="7">
        <v>13500000</v>
      </c>
      <c r="L521" s="7">
        <v>1869200</v>
      </c>
      <c r="M521" s="7">
        <v>61683600</v>
      </c>
      <c r="N521" s="7">
        <v>0</v>
      </c>
      <c r="O521" s="7">
        <f t="shared" si="27"/>
        <v>77052800</v>
      </c>
      <c r="P521" s="7">
        <f t="shared" si="24"/>
        <v>105438640</v>
      </c>
      <c r="Q521" s="26"/>
    </row>
    <row r="522" spans="1:17" s="33" customFormat="1" ht="33" customHeight="1">
      <c r="A522" s="72" t="s">
        <v>28</v>
      </c>
      <c r="B522" s="73" t="s">
        <v>64</v>
      </c>
      <c r="C522" s="69" t="s">
        <v>27</v>
      </c>
      <c r="D522" s="69"/>
      <c r="E522" s="23">
        <v>147.1</v>
      </c>
      <c r="F522" s="20" t="s">
        <v>29</v>
      </c>
      <c r="G522" s="24">
        <v>7766880</v>
      </c>
      <c r="H522" s="25">
        <v>1471000</v>
      </c>
      <c r="I522" s="26">
        <v>0</v>
      </c>
      <c r="J522" s="7">
        <f t="shared" si="26"/>
        <v>9237880</v>
      </c>
      <c r="K522" s="7">
        <v>13500000</v>
      </c>
      <c r="L522" s="7">
        <v>588400</v>
      </c>
      <c r="M522" s="7">
        <v>19417200</v>
      </c>
      <c r="N522" s="7"/>
      <c r="O522" s="7">
        <f t="shared" si="27"/>
        <v>33505600</v>
      </c>
      <c r="P522" s="7">
        <f t="shared" si="24"/>
        <v>42743480</v>
      </c>
      <c r="Q522" s="26"/>
    </row>
    <row r="523" spans="1:17" s="33" customFormat="1" ht="33" customHeight="1">
      <c r="A523" s="72" t="s">
        <v>28</v>
      </c>
      <c r="B523" s="73" t="s">
        <v>64</v>
      </c>
      <c r="C523" s="74" t="s">
        <v>27</v>
      </c>
      <c r="D523" s="74"/>
      <c r="E523" s="19">
        <v>320.2</v>
      </c>
      <c r="F523" s="20" t="s">
        <v>30</v>
      </c>
      <c r="G523" s="21">
        <v>16906560</v>
      </c>
      <c r="H523" s="13">
        <v>2241400</v>
      </c>
      <c r="I523" s="9">
        <v>0</v>
      </c>
      <c r="J523" s="10">
        <f t="shared" si="26"/>
        <v>19147960</v>
      </c>
      <c r="K523" s="10">
        <v>0</v>
      </c>
      <c r="L523" s="10">
        <v>1280800</v>
      </c>
      <c r="M523" s="10">
        <v>42266400</v>
      </c>
      <c r="N523" s="10"/>
      <c r="O523" s="10">
        <f t="shared" si="27"/>
        <v>43547200</v>
      </c>
      <c r="P523" s="7">
        <f t="shared" si="24"/>
        <v>62695160</v>
      </c>
      <c r="Q523" s="9"/>
    </row>
    <row r="524" spans="1:17" s="33" customFormat="1" ht="33" customHeight="1">
      <c r="A524" s="75">
        <v>138</v>
      </c>
      <c r="B524" s="76" t="s">
        <v>65</v>
      </c>
      <c r="C524" s="69" t="s">
        <v>27</v>
      </c>
      <c r="D524" s="69"/>
      <c r="E524" s="77">
        <f>SUM(E525:E527)</f>
        <v>754.5</v>
      </c>
      <c r="F524" s="78"/>
      <c r="G524" s="24">
        <v>39837600</v>
      </c>
      <c r="H524" s="61">
        <v>5281500</v>
      </c>
      <c r="I524" s="26">
        <v>0</v>
      </c>
      <c r="J524" s="7">
        <f t="shared" si="26"/>
        <v>45119100</v>
      </c>
      <c r="K524" s="7">
        <v>4050000</v>
      </c>
      <c r="L524" s="7">
        <v>3018000</v>
      </c>
      <c r="M524" s="7">
        <v>99594000</v>
      </c>
      <c r="N524" s="7">
        <v>0</v>
      </c>
      <c r="O524" s="7">
        <f t="shared" si="27"/>
        <v>106662000</v>
      </c>
      <c r="P524" s="7">
        <f t="shared" ref="P524:P587" si="28">O524+J524</f>
        <v>151781100</v>
      </c>
      <c r="Q524" s="26"/>
    </row>
    <row r="525" spans="1:17" s="33" customFormat="1" ht="33" customHeight="1">
      <c r="A525" s="72" t="s">
        <v>28</v>
      </c>
      <c r="B525" s="73" t="s">
        <v>65</v>
      </c>
      <c r="C525" s="74" t="s">
        <v>27</v>
      </c>
      <c r="D525" s="74"/>
      <c r="E525" s="19">
        <v>341.9</v>
      </c>
      <c r="F525" s="20" t="s">
        <v>30</v>
      </c>
      <c r="G525" s="21">
        <v>18052320</v>
      </c>
      <c r="H525" s="22">
        <v>2393300</v>
      </c>
      <c r="I525" s="9">
        <v>0</v>
      </c>
      <c r="J525" s="10">
        <f t="shared" si="26"/>
        <v>20445620</v>
      </c>
      <c r="K525" s="10">
        <v>4050000</v>
      </c>
      <c r="L525" s="10">
        <v>1367600</v>
      </c>
      <c r="M525" s="10">
        <v>45130800</v>
      </c>
      <c r="N525" s="10"/>
      <c r="O525" s="10">
        <f t="shared" si="27"/>
        <v>50548400</v>
      </c>
      <c r="P525" s="7">
        <f t="shared" si="28"/>
        <v>70994020</v>
      </c>
      <c r="Q525" s="9"/>
    </row>
    <row r="526" spans="1:17" s="33" customFormat="1" ht="33" customHeight="1">
      <c r="A526" s="72" t="s">
        <v>28</v>
      </c>
      <c r="B526" s="73" t="s">
        <v>65</v>
      </c>
      <c r="C526" s="74" t="s">
        <v>27</v>
      </c>
      <c r="D526" s="74"/>
      <c r="E526" s="19">
        <v>132.69999999999999</v>
      </c>
      <c r="F526" s="20" t="s">
        <v>30</v>
      </c>
      <c r="G526" s="21">
        <v>7006560</v>
      </c>
      <c r="H526" s="13">
        <v>928900</v>
      </c>
      <c r="I526" s="9">
        <v>0</v>
      </c>
      <c r="J526" s="10">
        <f t="shared" si="26"/>
        <v>7935460</v>
      </c>
      <c r="K526" s="10">
        <v>0</v>
      </c>
      <c r="L526" s="10">
        <v>530800</v>
      </c>
      <c r="M526" s="10">
        <v>17516400</v>
      </c>
      <c r="N526" s="10"/>
      <c r="O526" s="10">
        <f t="shared" si="27"/>
        <v>18047200</v>
      </c>
      <c r="P526" s="7">
        <f t="shared" si="28"/>
        <v>25982660</v>
      </c>
      <c r="Q526" s="9"/>
    </row>
    <row r="527" spans="1:17" s="33" customFormat="1" ht="33" customHeight="1">
      <c r="A527" s="72" t="s">
        <v>28</v>
      </c>
      <c r="B527" s="73" t="s">
        <v>65</v>
      </c>
      <c r="C527" s="74" t="s">
        <v>27</v>
      </c>
      <c r="D527" s="74"/>
      <c r="E527" s="19">
        <v>279.89999999999998</v>
      </c>
      <c r="F527" s="20" t="s">
        <v>30</v>
      </c>
      <c r="G527" s="21">
        <v>14778720</v>
      </c>
      <c r="H527" s="13">
        <v>1959300</v>
      </c>
      <c r="I527" s="9">
        <v>0</v>
      </c>
      <c r="J527" s="10">
        <f t="shared" ref="J527:J558" si="29">G527+H527</f>
        <v>16738020</v>
      </c>
      <c r="K527" s="10">
        <v>0</v>
      </c>
      <c r="L527" s="10">
        <v>1119600</v>
      </c>
      <c r="M527" s="10">
        <v>36946800</v>
      </c>
      <c r="N527" s="10"/>
      <c r="O527" s="10">
        <f t="shared" si="27"/>
        <v>38066400</v>
      </c>
      <c r="P527" s="7">
        <f t="shared" si="28"/>
        <v>54804420</v>
      </c>
      <c r="Q527" s="9"/>
    </row>
    <row r="528" spans="1:17" s="33" customFormat="1" ht="33" customHeight="1">
      <c r="A528" s="75">
        <v>139</v>
      </c>
      <c r="B528" s="76" t="s">
        <v>66</v>
      </c>
      <c r="C528" s="69" t="s">
        <v>27</v>
      </c>
      <c r="D528" s="69"/>
      <c r="E528" s="77">
        <f>SUM(E529:E530)</f>
        <v>596.29999999999995</v>
      </c>
      <c r="F528" s="78"/>
      <c r="G528" s="24">
        <v>31484640</v>
      </c>
      <c r="H528" s="61">
        <v>4718600</v>
      </c>
      <c r="I528" s="26">
        <v>0</v>
      </c>
      <c r="J528" s="7">
        <f t="shared" si="29"/>
        <v>36203240</v>
      </c>
      <c r="K528" s="7">
        <v>5400000</v>
      </c>
      <c r="L528" s="7">
        <v>2385200</v>
      </c>
      <c r="M528" s="7">
        <v>78711600</v>
      </c>
      <c r="N528" s="7">
        <v>0</v>
      </c>
      <c r="O528" s="7">
        <f t="shared" si="27"/>
        <v>86496800</v>
      </c>
      <c r="P528" s="7">
        <f t="shared" si="28"/>
        <v>122700040</v>
      </c>
      <c r="Q528" s="26"/>
    </row>
    <row r="529" spans="1:17" s="33" customFormat="1" ht="33" customHeight="1">
      <c r="A529" s="72" t="s">
        <v>28</v>
      </c>
      <c r="B529" s="73" t="s">
        <v>66</v>
      </c>
      <c r="C529" s="74" t="s">
        <v>27</v>
      </c>
      <c r="D529" s="74"/>
      <c r="E529" s="19">
        <v>414.8</v>
      </c>
      <c r="F529" s="20" t="s">
        <v>30</v>
      </c>
      <c r="G529" s="21">
        <v>21901440</v>
      </c>
      <c r="H529" s="22">
        <v>2903600</v>
      </c>
      <c r="I529" s="9">
        <v>0</v>
      </c>
      <c r="J529" s="10">
        <f t="shared" si="29"/>
        <v>24805040</v>
      </c>
      <c r="K529" s="10">
        <v>5400000</v>
      </c>
      <c r="L529" s="10">
        <v>1659200</v>
      </c>
      <c r="M529" s="10">
        <v>54753600</v>
      </c>
      <c r="N529" s="10"/>
      <c r="O529" s="10">
        <f t="shared" si="27"/>
        <v>61812800</v>
      </c>
      <c r="P529" s="7">
        <f t="shared" si="28"/>
        <v>86617840</v>
      </c>
      <c r="Q529" s="9"/>
    </row>
    <row r="530" spans="1:17" s="33" customFormat="1" ht="33" customHeight="1">
      <c r="A530" s="72" t="s">
        <v>28</v>
      </c>
      <c r="B530" s="73" t="s">
        <v>66</v>
      </c>
      <c r="C530" s="74" t="s">
        <v>27</v>
      </c>
      <c r="D530" s="74"/>
      <c r="E530" s="19">
        <v>181.5</v>
      </c>
      <c r="F530" s="20" t="s">
        <v>29</v>
      </c>
      <c r="G530" s="21">
        <v>9583200</v>
      </c>
      <c r="H530" s="13">
        <v>1815000</v>
      </c>
      <c r="I530" s="9">
        <v>0</v>
      </c>
      <c r="J530" s="10">
        <f t="shared" si="29"/>
        <v>11398200</v>
      </c>
      <c r="K530" s="10">
        <v>0</v>
      </c>
      <c r="L530" s="10">
        <v>726000</v>
      </c>
      <c r="M530" s="10">
        <v>23958000</v>
      </c>
      <c r="N530" s="10"/>
      <c r="O530" s="10">
        <f t="shared" si="27"/>
        <v>24684000</v>
      </c>
      <c r="P530" s="7">
        <f t="shared" si="28"/>
        <v>36082200</v>
      </c>
      <c r="Q530" s="9"/>
    </row>
    <row r="531" spans="1:17" s="33" customFormat="1" ht="33" customHeight="1">
      <c r="A531" s="75">
        <v>140</v>
      </c>
      <c r="B531" s="76" t="s">
        <v>67</v>
      </c>
      <c r="C531" s="69" t="s">
        <v>27</v>
      </c>
      <c r="D531" s="69"/>
      <c r="E531" s="77">
        <f>SUM(E532)</f>
        <v>206.3</v>
      </c>
      <c r="F531" s="78"/>
      <c r="G531" s="24">
        <v>10892640</v>
      </c>
      <c r="H531" s="61">
        <v>1444100</v>
      </c>
      <c r="I531" s="26">
        <v>0</v>
      </c>
      <c r="J531" s="7">
        <f t="shared" si="29"/>
        <v>12336740</v>
      </c>
      <c r="K531" s="7">
        <v>2700000</v>
      </c>
      <c r="L531" s="7">
        <v>825200</v>
      </c>
      <c r="M531" s="7">
        <v>27231600</v>
      </c>
      <c r="N531" s="7">
        <v>0</v>
      </c>
      <c r="O531" s="7">
        <f t="shared" si="27"/>
        <v>30756800</v>
      </c>
      <c r="P531" s="7">
        <f t="shared" si="28"/>
        <v>43093540</v>
      </c>
      <c r="Q531" s="26"/>
    </row>
    <row r="532" spans="1:17" s="33" customFormat="1" ht="33" customHeight="1">
      <c r="A532" s="72" t="s">
        <v>28</v>
      </c>
      <c r="B532" s="73" t="s">
        <v>67</v>
      </c>
      <c r="C532" s="74" t="s">
        <v>27</v>
      </c>
      <c r="D532" s="74"/>
      <c r="E532" s="19">
        <v>206.3</v>
      </c>
      <c r="F532" s="20" t="s">
        <v>30</v>
      </c>
      <c r="G532" s="21">
        <v>10892640</v>
      </c>
      <c r="H532" s="13">
        <v>1444100</v>
      </c>
      <c r="I532" s="9">
        <v>0</v>
      </c>
      <c r="J532" s="10">
        <f t="shared" si="29"/>
        <v>12336740</v>
      </c>
      <c r="K532" s="10">
        <v>2700000</v>
      </c>
      <c r="L532" s="10">
        <v>825200</v>
      </c>
      <c r="M532" s="10">
        <v>27231600</v>
      </c>
      <c r="N532" s="10"/>
      <c r="O532" s="10">
        <f t="shared" si="27"/>
        <v>30756800</v>
      </c>
      <c r="P532" s="7">
        <f t="shared" si="28"/>
        <v>43093540</v>
      </c>
      <c r="Q532" s="9"/>
    </row>
    <row r="533" spans="1:17" s="33" customFormat="1" ht="33" customHeight="1">
      <c r="A533" s="75">
        <v>141</v>
      </c>
      <c r="B533" s="76" t="s">
        <v>68</v>
      </c>
      <c r="C533" s="69" t="s">
        <v>27</v>
      </c>
      <c r="D533" s="69"/>
      <c r="E533" s="77">
        <f>SUM(E534:E536)</f>
        <v>785.8</v>
      </c>
      <c r="F533" s="78"/>
      <c r="G533" s="24">
        <v>41490240</v>
      </c>
      <c r="H533" s="25">
        <v>5768500</v>
      </c>
      <c r="I533" s="26">
        <v>0</v>
      </c>
      <c r="J533" s="7">
        <f t="shared" si="29"/>
        <v>47258740</v>
      </c>
      <c r="K533" s="7">
        <v>6750000</v>
      </c>
      <c r="L533" s="7">
        <v>3143200</v>
      </c>
      <c r="M533" s="7">
        <v>103725600</v>
      </c>
      <c r="N533" s="7">
        <v>0</v>
      </c>
      <c r="O533" s="7">
        <f t="shared" si="27"/>
        <v>113618800</v>
      </c>
      <c r="P533" s="7">
        <f t="shared" si="28"/>
        <v>160877540</v>
      </c>
      <c r="Q533" s="26"/>
    </row>
    <row r="534" spans="1:17" s="33" customFormat="1" ht="33" customHeight="1">
      <c r="A534" s="72" t="s">
        <v>28</v>
      </c>
      <c r="B534" s="73" t="s">
        <v>68</v>
      </c>
      <c r="C534" s="74" t="s">
        <v>27</v>
      </c>
      <c r="D534" s="74"/>
      <c r="E534" s="19">
        <v>361.4</v>
      </c>
      <c r="F534" s="20" t="s">
        <v>30</v>
      </c>
      <c r="G534" s="21">
        <v>19081920</v>
      </c>
      <c r="H534" s="13">
        <v>2529800</v>
      </c>
      <c r="I534" s="9">
        <v>0</v>
      </c>
      <c r="J534" s="10">
        <f t="shared" si="29"/>
        <v>21611720</v>
      </c>
      <c r="K534" s="10">
        <v>6750000</v>
      </c>
      <c r="L534" s="10">
        <v>1445600</v>
      </c>
      <c r="M534" s="10">
        <v>47704800</v>
      </c>
      <c r="N534" s="10"/>
      <c r="O534" s="10">
        <f t="shared" si="27"/>
        <v>55900400</v>
      </c>
      <c r="P534" s="7">
        <f t="shared" si="28"/>
        <v>77512120</v>
      </c>
      <c r="Q534" s="9"/>
    </row>
    <row r="535" spans="1:17" s="33" customFormat="1" ht="33" customHeight="1">
      <c r="A535" s="72" t="s">
        <v>28</v>
      </c>
      <c r="B535" s="73" t="s">
        <v>68</v>
      </c>
      <c r="C535" s="74" t="s">
        <v>27</v>
      </c>
      <c r="D535" s="74"/>
      <c r="E535" s="19">
        <v>89.3</v>
      </c>
      <c r="F535" s="20" t="s">
        <v>29</v>
      </c>
      <c r="G535" s="21">
        <v>4715040</v>
      </c>
      <c r="H535" s="13">
        <v>893000</v>
      </c>
      <c r="I535" s="9">
        <v>0</v>
      </c>
      <c r="J535" s="10">
        <f t="shared" si="29"/>
        <v>5608040</v>
      </c>
      <c r="K535" s="10">
        <v>0</v>
      </c>
      <c r="L535" s="10">
        <v>357200</v>
      </c>
      <c r="M535" s="10">
        <v>11787600</v>
      </c>
      <c r="N535" s="10"/>
      <c r="O535" s="10">
        <f t="shared" si="27"/>
        <v>12144800</v>
      </c>
      <c r="P535" s="7">
        <f t="shared" si="28"/>
        <v>17752840</v>
      </c>
      <c r="Q535" s="9"/>
    </row>
    <row r="536" spans="1:17" s="33" customFormat="1" ht="33" customHeight="1">
      <c r="A536" s="72" t="s">
        <v>28</v>
      </c>
      <c r="B536" s="73" t="s">
        <v>68</v>
      </c>
      <c r="C536" s="74" t="s">
        <v>27</v>
      </c>
      <c r="D536" s="74"/>
      <c r="E536" s="19">
        <v>335.1</v>
      </c>
      <c r="F536" s="20" t="s">
        <v>30</v>
      </c>
      <c r="G536" s="21">
        <v>17693280</v>
      </c>
      <c r="H536" s="13">
        <v>2345700</v>
      </c>
      <c r="I536" s="9">
        <v>0</v>
      </c>
      <c r="J536" s="10">
        <f t="shared" si="29"/>
        <v>20038980</v>
      </c>
      <c r="K536" s="10">
        <v>0</v>
      </c>
      <c r="L536" s="10">
        <v>1340400</v>
      </c>
      <c r="M536" s="10">
        <v>44233200</v>
      </c>
      <c r="N536" s="10"/>
      <c r="O536" s="10">
        <f t="shared" si="27"/>
        <v>45573600</v>
      </c>
      <c r="P536" s="7">
        <f t="shared" si="28"/>
        <v>65612580</v>
      </c>
      <c r="Q536" s="9"/>
    </row>
    <row r="537" spans="1:17" s="33" customFormat="1" ht="33" customHeight="1">
      <c r="A537" s="75">
        <v>142</v>
      </c>
      <c r="B537" s="76" t="s">
        <v>69</v>
      </c>
      <c r="C537" s="69" t="s">
        <v>27</v>
      </c>
      <c r="D537" s="69"/>
      <c r="E537" s="77">
        <f>SUM(E538)</f>
        <v>250.8</v>
      </c>
      <c r="F537" s="78"/>
      <c r="G537" s="24">
        <v>13242240</v>
      </c>
      <c r="H537" s="25">
        <v>2508000</v>
      </c>
      <c r="I537" s="26">
        <v>0</v>
      </c>
      <c r="J537" s="7">
        <f t="shared" si="29"/>
        <v>15750240</v>
      </c>
      <c r="K537" s="7">
        <v>1350000</v>
      </c>
      <c r="L537" s="7">
        <v>1003200</v>
      </c>
      <c r="M537" s="7">
        <v>33105600</v>
      </c>
      <c r="N537" s="7">
        <v>0</v>
      </c>
      <c r="O537" s="7">
        <f t="shared" si="27"/>
        <v>35458800</v>
      </c>
      <c r="P537" s="7">
        <f t="shared" si="28"/>
        <v>51209040</v>
      </c>
      <c r="Q537" s="26"/>
    </row>
    <row r="538" spans="1:17" s="33" customFormat="1" ht="33" customHeight="1">
      <c r="A538" s="72" t="s">
        <v>28</v>
      </c>
      <c r="B538" s="73" t="s">
        <v>69</v>
      </c>
      <c r="C538" s="74" t="s">
        <v>27</v>
      </c>
      <c r="D538" s="74"/>
      <c r="E538" s="19">
        <v>250.8</v>
      </c>
      <c r="F538" s="20" t="s">
        <v>29</v>
      </c>
      <c r="G538" s="21">
        <v>13242240</v>
      </c>
      <c r="H538" s="13">
        <v>2508000</v>
      </c>
      <c r="I538" s="9">
        <v>0</v>
      </c>
      <c r="J538" s="10">
        <f t="shared" si="29"/>
        <v>15750240</v>
      </c>
      <c r="K538" s="10">
        <v>1350000</v>
      </c>
      <c r="L538" s="10">
        <v>1003200</v>
      </c>
      <c r="M538" s="10">
        <v>33105600</v>
      </c>
      <c r="N538" s="10"/>
      <c r="O538" s="10">
        <f t="shared" si="27"/>
        <v>35458800</v>
      </c>
      <c r="P538" s="7">
        <f t="shared" si="28"/>
        <v>51209040</v>
      </c>
      <c r="Q538" s="9"/>
    </row>
    <row r="539" spans="1:17" s="33" customFormat="1" ht="33" customHeight="1">
      <c r="A539" s="75">
        <v>143</v>
      </c>
      <c r="B539" s="76" t="s">
        <v>70</v>
      </c>
      <c r="C539" s="69" t="s">
        <v>27</v>
      </c>
      <c r="D539" s="69"/>
      <c r="E539" s="77">
        <f>SUM(E540)</f>
        <v>368.5</v>
      </c>
      <c r="F539" s="78"/>
      <c r="G539" s="24">
        <v>19456800</v>
      </c>
      <c r="H539" s="61">
        <v>2579500</v>
      </c>
      <c r="I539" s="26">
        <v>0</v>
      </c>
      <c r="J539" s="7">
        <f t="shared" si="29"/>
        <v>22036300</v>
      </c>
      <c r="K539" s="7">
        <v>6750000</v>
      </c>
      <c r="L539" s="7">
        <v>1474000</v>
      </c>
      <c r="M539" s="7">
        <v>48642000</v>
      </c>
      <c r="N539" s="7">
        <v>0</v>
      </c>
      <c r="O539" s="7">
        <f t="shared" si="27"/>
        <v>56866000</v>
      </c>
      <c r="P539" s="7">
        <f t="shared" si="28"/>
        <v>78902300</v>
      </c>
      <c r="Q539" s="26"/>
    </row>
    <row r="540" spans="1:17" s="33" customFormat="1" ht="33" customHeight="1">
      <c r="A540" s="72" t="s">
        <v>28</v>
      </c>
      <c r="B540" s="73" t="s">
        <v>70</v>
      </c>
      <c r="C540" s="74" t="s">
        <v>27</v>
      </c>
      <c r="D540" s="74"/>
      <c r="E540" s="19">
        <v>368.5</v>
      </c>
      <c r="F540" s="20" t="s">
        <v>30</v>
      </c>
      <c r="G540" s="21">
        <v>19456800</v>
      </c>
      <c r="H540" s="13">
        <v>2579500</v>
      </c>
      <c r="I540" s="9">
        <v>0</v>
      </c>
      <c r="J540" s="10">
        <f t="shared" si="29"/>
        <v>22036300</v>
      </c>
      <c r="K540" s="10">
        <v>6750000</v>
      </c>
      <c r="L540" s="10">
        <v>1474000</v>
      </c>
      <c r="M540" s="10">
        <v>48642000</v>
      </c>
      <c r="N540" s="10"/>
      <c r="O540" s="10">
        <f t="shared" si="27"/>
        <v>56866000</v>
      </c>
      <c r="P540" s="7">
        <f t="shared" si="28"/>
        <v>78902300</v>
      </c>
      <c r="Q540" s="9"/>
    </row>
    <row r="541" spans="1:17" s="33" customFormat="1" ht="33" customHeight="1">
      <c r="A541" s="75">
        <v>144</v>
      </c>
      <c r="B541" s="76" t="s">
        <v>71</v>
      </c>
      <c r="C541" s="69" t="s">
        <v>27</v>
      </c>
      <c r="D541" s="69"/>
      <c r="E541" s="77">
        <f>SUM(E542:E543)</f>
        <v>662.8</v>
      </c>
      <c r="F541" s="78"/>
      <c r="G541" s="24">
        <v>34995840</v>
      </c>
      <c r="H541" s="25">
        <v>5182000</v>
      </c>
      <c r="I541" s="26">
        <v>0</v>
      </c>
      <c r="J541" s="7">
        <f t="shared" si="29"/>
        <v>40177840</v>
      </c>
      <c r="K541" s="7">
        <v>2700000</v>
      </c>
      <c r="L541" s="7">
        <v>2651200</v>
      </c>
      <c r="M541" s="7">
        <v>87489600</v>
      </c>
      <c r="N541" s="7">
        <v>0</v>
      </c>
      <c r="O541" s="7">
        <f t="shared" si="27"/>
        <v>92840800</v>
      </c>
      <c r="P541" s="7">
        <f t="shared" si="28"/>
        <v>133018640</v>
      </c>
      <c r="Q541" s="26"/>
    </row>
    <row r="542" spans="1:17" s="33" customFormat="1" ht="33" customHeight="1">
      <c r="A542" s="72" t="s">
        <v>28</v>
      </c>
      <c r="B542" s="73" t="s">
        <v>71</v>
      </c>
      <c r="C542" s="74" t="s">
        <v>27</v>
      </c>
      <c r="D542" s="74"/>
      <c r="E542" s="19">
        <v>180.8</v>
      </c>
      <c r="F542" s="20" t="s">
        <v>29</v>
      </c>
      <c r="G542" s="21">
        <v>9546240</v>
      </c>
      <c r="H542" s="13">
        <v>1808000</v>
      </c>
      <c r="I542" s="9">
        <v>0</v>
      </c>
      <c r="J542" s="10">
        <f t="shared" si="29"/>
        <v>11354240</v>
      </c>
      <c r="K542" s="10">
        <v>2700000</v>
      </c>
      <c r="L542" s="10">
        <v>723200</v>
      </c>
      <c r="M542" s="10">
        <v>23865600</v>
      </c>
      <c r="N542" s="10"/>
      <c r="O542" s="10">
        <f t="shared" si="27"/>
        <v>27288800</v>
      </c>
      <c r="P542" s="7">
        <f t="shared" si="28"/>
        <v>38643040</v>
      </c>
      <c r="Q542" s="9"/>
    </row>
    <row r="543" spans="1:17" s="33" customFormat="1" ht="33" customHeight="1">
      <c r="A543" s="72" t="s">
        <v>28</v>
      </c>
      <c r="B543" s="73" t="s">
        <v>71</v>
      </c>
      <c r="C543" s="74" t="s">
        <v>27</v>
      </c>
      <c r="D543" s="74"/>
      <c r="E543" s="19">
        <v>482</v>
      </c>
      <c r="F543" s="20" t="s">
        <v>30</v>
      </c>
      <c r="G543" s="21">
        <v>25449600</v>
      </c>
      <c r="H543" s="13">
        <v>3374000</v>
      </c>
      <c r="I543" s="9">
        <v>0</v>
      </c>
      <c r="J543" s="10">
        <f t="shared" si="29"/>
        <v>28823600</v>
      </c>
      <c r="K543" s="10">
        <v>0</v>
      </c>
      <c r="L543" s="10">
        <v>1928000</v>
      </c>
      <c r="M543" s="10">
        <v>63624000</v>
      </c>
      <c r="N543" s="10"/>
      <c r="O543" s="10">
        <f t="shared" si="27"/>
        <v>65552000</v>
      </c>
      <c r="P543" s="7">
        <f t="shared" si="28"/>
        <v>94375600</v>
      </c>
      <c r="Q543" s="9"/>
    </row>
    <row r="544" spans="1:17" s="33" customFormat="1" ht="33" customHeight="1">
      <c r="A544" s="75">
        <v>145</v>
      </c>
      <c r="B544" s="76" t="s">
        <v>72</v>
      </c>
      <c r="C544" s="69" t="s">
        <v>27</v>
      </c>
      <c r="D544" s="69"/>
      <c r="E544" s="77">
        <f>SUM(E545)</f>
        <v>232.1</v>
      </c>
      <c r="F544" s="78"/>
      <c r="G544" s="24">
        <v>12254880</v>
      </c>
      <c r="H544" s="25">
        <v>1624700</v>
      </c>
      <c r="I544" s="26">
        <v>0</v>
      </c>
      <c r="J544" s="7">
        <f t="shared" si="29"/>
        <v>13879580</v>
      </c>
      <c r="K544" s="7">
        <v>4050000</v>
      </c>
      <c r="L544" s="7">
        <v>928400</v>
      </c>
      <c r="M544" s="7">
        <v>30637200</v>
      </c>
      <c r="N544" s="7">
        <v>0</v>
      </c>
      <c r="O544" s="7">
        <f t="shared" si="27"/>
        <v>35615600</v>
      </c>
      <c r="P544" s="7">
        <f t="shared" si="28"/>
        <v>49495180</v>
      </c>
      <c r="Q544" s="26"/>
    </row>
    <row r="545" spans="1:17" s="33" customFormat="1" ht="33" customHeight="1">
      <c r="A545" s="72" t="s">
        <v>28</v>
      </c>
      <c r="B545" s="73" t="s">
        <v>72</v>
      </c>
      <c r="C545" s="74" t="s">
        <v>27</v>
      </c>
      <c r="D545" s="74"/>
      <c r="E545" s="19">
        <v>232.1</v>
      </c>
      <c r="F545" s="20" t="s">
        <v>30</v>
      </c>
      <c r="G545" s="21">
        <v>12254880</v>
      </c>
      <c r="H545" s="13">
        <v>1624700</v>
      </c>
      <c r="I545" s="9">
        <v>0</v>
      </c>
      <c r="J545" s="10">
        <f t="shared" si="29"/>
        <v>13879580</v>
      </c>
      <c r="K545" s="10">
        <v>4050000</v>
      </c>
      <c r="L545" s="10">
        <v>928400</v>
      </c>
      <c r="M545" s="10">
        <v>30637200</v>
      </c>
      <c r="N545" s="10"/>
      <c r="O545" s="10">
        <f t="shared" si="27"/>
        <v>35615600</v>
      </c>
      <c r="P545" s="7">
        <f t="shared" si="28"/>
        <v>49495180</v>
      </c>
      <c r="Q545" s="9"/>
    </row>
    <row r="546" spans="1:17" s="33" customFormat="1" ht="33" customHeight="1">
      <c r="A546" s="75">
        <v>146</v>
      </c>
      <c r="B546" s="76" t="s">
        <v>73</v>
      </c>
      <c r="C546" s="69" t="s">
        <v>27</v>
      </c>
      <c r="D546" s="69"/>
      <c r="E546" s="77">
        <f>SUM(E547)</f>
        <v>94.5</v>
      </c>
      <c r="F546" s="78"/>
      <c r="G546" s="24">
        <v>4989600</v>
      </c>
      <c r="H546" s="61">
        <v>945000</v>
      </c>
      <c r="I546" s="26">
        <v>0</v>
      </c>
      <c r="J546" s="7">
        <f t="shared" si="29"/>
        <v>5934600</v>
      </c>
      <c r="K546" s="7">
        <v>2700000</v>
      </c>
      <c r="L546" s="7">
        <v>378000</v>
      </c>
      <c r="M546" s="7">
        <v>12474000</v>
      </c>
      <c r="N546" s="7">
        <v>0</v>
      </c>
      <c r="O546" s="7">
        <f t="shared" si="27"/>
        <v>15552000</v>
      </c>
      <c r="P546" s="7">
        <f t="shared" si="28"/>
        <v>21486600</v>
      </c>
      <c r="Q546" s="26"/>
    </row>
    <row r="547" spans="1:17" s="33" customFormat="1" ht="33" customHeight="1">
      <c r="A547" s="72" t="s">
        <v>28</v>
      </c>
      <c r="B547" s="73" t="s">
        <v>73</v>
      </c>
      <c r="C547" s="74" t="s">
        <v>27</v>
      </c>
      <c r="D547" s="74"/>
      <c r="E547" s="19">
        <v>94.5</v>
      </c>
      <c r="F547" s="20" t="s">
        <v>29</v>
      </c>
      <c r="G547" s="21">
        <v>4989600</v>
      </c>
      <c r="H547" s="13">
        <v>945000</v>
      </c>
      <c r="I547" s="9">
        <v>0</v>
      </c>
      <c r="J547" s="10">
        <f t="shared" si="29"/>
        <v>5934600</v>
      </c>
      <c r="K547" s="10">
        <v>2700000</v>
      </c>
      <c r="L547" s="10">
        <v>378000</v>
      </c>
      <c r="M547" s="10">
        <v>12474000</v>
      </c>
      <c r="N547" s="10"/>
      <c r="O547" s="10">
        <f t="shared" si="27"/>
        <v>15552000</v>
      </c>
      <c r="P547" s="7">
        <f t="shared" si="28"/>
        <v>21486600</v>
      </c>
      <c r="Q547" s="9"/>
    </row>
    <row r="548" spans="1:17" s="33" customFormat="1" ht="33" customHeight="1">
      <c r="A548" s="75">
        <v>147</v>
      </c>
      <c r="B548" s="76" t="s">
        <v>74</v>
      </c>
      <c r="C548" s="69" t="s">
        <v>27</v>
      </c>
      <c r="D548" s="69"/>
      <c r="E548" s="77">
        <f>SUM(E549:E550)</f>
        <v>238.6</v>
      </c>
      <c r="F548" s="78"/>
      <c r="G548" s="24">
        <v>12598080</v>
      </c>
      <c r="H548" s="25">
        <v>2386000</v>
      </c>
      <c r="I548" s="26">
        <v>0</v>
      </c>
      <c r="J548" s="7">
        <f t="shared" si="29"/>
        <v>14984080</v>
      </c>
      <c r="K548" s="7">
        <v>2700000</v>
      </c>
      <c r="L548" s="7">
        <v>954400</v>
      </c>
      <c r="M548" s="7">
        <v>31495200</v>
      </c>
      <c r="N548" s="7">
        <v>0</v>
      </c>
      <c r="O548" s="7">
        <f t="shared" si="27"/>
        <v>35149600</v>
      </c>
      <c r="P548" s="7">
        <f t="shared" si="28"/>
        <v>50133680</v>
      </c>
      <c r="Q548" s="26"/>
    </row>
    <row r="549" spans="1:17" s="33" customFormat="1" ht="33" customHeight="1">
      <c r="A549" s="72" t="s">
        <v>28</v>
      </c>
      <c r="B549" s="73" t="s">
        <v>74</v>
      </c>
      <c r="C549" s="74" t="s">
        <v>27</v>
      </c>
      <c r="D549" s="74"/>
      <c r="E549" s="19">
        <v>126.3</v>
      </c>
      <c r="F549" s="20" t="s">
        <v>29</v>
      </c>
      <c r="G549" s="21">
        <v>6668640</v>
      </c>
      <c r="H549" s="13">
        <v>1263000</v>
      </c>
      <c r="I549" s="9">
        <v>0</v>
      </c>
      <c r="J549" s="10">
        <f t="shared" si="29"/>
        <v>7931640</v>
      </c>
      <c r="K549" s="10">
        <v>2700000</v>
      </c>
      <c r="L549" s="10">
        <v>505200</v>
      </c>
      <c r="M549" s="10">
        <v>16671600</v>
      </c>
      <c r="N549" s="10"/>
      <c r="O549" s="10">
        <f t="shared" si="27"/>
        <v>19876800</v>
      </c>
      <c r="P549" s="7">
        <f t="shared" si="28"/>
        <v>27808440</v>
      </c>
      <c r="Q549" s="9"/>
    </row>
    <row r="550" spans="1:17" s="33" customFormat="1" ht="33" customHeight="1">
      <c r="A550" s="72" t="s">
        <v>28</v>
      </c>
      <c r="B550" s="73" t="s">
        <v>74</v>
      </c>
      <c r="C550" s="74" t="s">
        <v>27</v>
      </c>
      <c r="D550" s="74"/>
      <c r="E550" s="19">
        <v>112.3</v>
      </c>
      <c r="F550" s="20" t="s">
        <v>29</v>
      </c>
      <c r="G550" s="21">
        <v>5929440</v>
      </c>
      <c r="H550" s="13">
        <v>1123000</v>
      </c>
      <c r="I550" s="9">
        <v>0</v>
      </c>
      <c r="J550" s="10">
        <f t="shared" si="29"/>
        <v>7052440</v>
      </c>
      <c r="K550" s="10">
        <v>0</v>
      </c>
      <c r="L550" s="10">
        <v>449200</v>
      </c>
      <c r="M550" s="10">
        <v>14823600</v>
      </c>
      <c r="N550" s="10"/>
      <c r="O550" s="10">
        <f t="shared" si="27"/>
        <v>15272800</v>
      </c>
      <c r="P550" s="7">
        <f t="shared" si="28"/>
        <v>22325240</v>
      </c>
      <c r="Q550" s="9"/>
    </row>
    <row r="551" spans="1:17" s="33" customFormat="1" ht="33" customHeight="1">
      <c r="A551" s="75">
        <v>148</v>
      </c>
      <c r="B551" s="76" t="s">
        <v>75</v>
      </c>
      <c r="C551" s="69" t="s">
        <v>27</v>
      </c>
      <c r="D551" s="69"/>
      <c r="E551" s="77">
        <f>SUM(E552:E554)</f>
        <v>1212.5999999999999</v>
      </c>
      <c r="F551" s="78"/>
      <c r="G551" s="24">
        <v>64025280</v>
      </c>
      <c r="H551" s="25">
        <v>8488200</v>
      </c>
      <c r="I551" s="26">
        <v>0</v>
      </c>
      <c r="J551" s="7">
        <f t="shared" si="29"/>
        <v>72513480</v>
      </c>
      <c r="K551" s="7">
        <v>2700000</v>
      </c>
      <c r="L551" s="7">
        <v>4850400</v>
      </c>
      <c r="M551" s="7">
        <v>160063200</v>
      </c>
      <c r="N551" s="7">
        <v>0</v>
      </c>
      <c r="O551" s="7">
        <f t="shared" si="27"/>
        <v>167613600</v>
      </c>
      <c r="P551" s="7">
        <f t="shared" si="28"/>
        <v>240127080</v>
      </c>
      <c r="Q551" s="26"/>
    </row>
    <row r="552" spans="1:17" s="33" customFormat="1" ht="33" customHeight="1">
      <c r="A552" s="72" t="s">
        <v>28</v>
      </c>
      <c r="B552" s="73" t="s">
        <v>75</v>
      </c>
      <c r="C552" s="74" t="s">
        <v>27</v>
      </c>
      <c r="D552" s="74"/>
      <c r="E552" s="19">
        <v>381.9</v>
      </c>
      <c r="F552" s="20" t="s">
        <v>30</v>
      </c>
      <c r="G552" s="21">
        <v>20164320</v>
      </c>
      <c r="H552" s="13">
        <v>2673300</v>
      </c>
      <c r="I552" s="9">
        <v>0</v>
      </c>
      <c r="J552" s="10">
        <f t="shared" si="29"/>
        <v>22837620</v>
      </c>
      <c r="K552" s="10">
        <v>2700000</v>
      </c>
      <c r="L552" s="10">
        <v>1527600</v>
      </c>
      <c r="M552" s="10">
        <v>50410800</v>
      </c>
      <c r="N552" s="10"/>
      <c r="O552" s="10">
        <f t="shared" si="27"/>
        <v>54638400</v>
      </c>
      <c r="P552" s="7">
        <f t="shared" si="28"/>
        <v>77476020</v>
      </c>
      <c r="Q552" s="9"/>
    </row>
    <row r="553" spans="1:17" s="33" customFormat="1" ht="33" customHeight="1">
      <c r="A553" s="72" t="s">
        <v>28</v>
      </c>
      <c r="B553" s="73" t="s">
        <v>75</v>
      </c>
      <c r="C553" s="74" t="s">
        <v>27</v>
      </c>
      <c r="D553" s="74"/>
      <c r="E553" s="19">
        <v>535.4</v>
      </c>
      <c r="F553" s="20" t="s">
        <v>30</v>
      </c>
      <c r="G553" s="24">
        <v>28269120</v>
      </c>
      <c r="H553" s="25">
        <v>3747800</v>
      </c>
      <c r="I553" s="9">
        <v>0</v>
      </c>
      <c r="J553" s="10">
        <f t="shared" si="29"/>
        <v>32016920</v>
      </c>
      <c r="K553" s="10"/>
      <c r="L553" s="10">
        <v>2141600</v>
      </c>
      <c r="M553" s="10">
        <v>70672800</v>
      </c>
      <c r="N553" s="10"/>
      <c r="O553" s="10">
        <f t="shared" si="27"/>
        <v>72814400</v>
      </c>
      <c r="P553" s="7">
        <f t="shared" si="28"/>
        <v>104831320</v>
      </c>
      <c r="Q553" s="9"/>
    </row>
    <row r="554" spans="1:17" s="33" customFormat="1" ht="33" customHeight="1">
      <c r="A554" s="72" t="s">
        <v>28</v>
      </c>
      <c r="B554" s="73" t="s">
        <v>75</v>
      </c>
      <c r="C554" s="74" t="s">
        <v>27</v>
      </c>
      <c r="D554" s="74"/>
      <c r="E554" s="19">
        <v>295.3</v>
      </c>
      <c r="F554" s="20" t="s">
        <v>30</v>
      </c>
      <c r="G554" s="21">
        <v>15591840</v>
      </c>
      <c r="H554" s="13">
        <v>2067100</v>
      </c>
      <c r="I554" s="9">
        <v>0</v>
      </c>
      <c r="J554" s="10">
        <f t="shared" si="29"/>
        <v>17658940</v>
      </c>
      <c r="K554" s="10"/>
      <c r="L554" s="10">
        <v>1181200</v>
      </c>
      <c r="M554" s="10">
        <v>38979600</v>
      </c>
      <c r="N554" s="10"/>
      <c r="O554" s="10">
        <f t="shared" si="27"/>
        <v>40160800</v>
      </c>
      <c r="P554" s="7">
        <f t="shared" si="28"/>
        <v>57819740</v>
      </c>
      <c r="Q554" s="9"/>
    </row>
    <row r="555" spans="1:17" s="33" customFormat="1" ht="33" customHeight="1">
      <c r="A555" s="75">
        <v>149</v>
      </c>
      <c r="B555" s="76" t="s">
        <v>76</v>
      </c>
      <c r="C555" s="69" t="s">
        <v>27</v>
      </c>
      <c r="D555" s="69"/>
      <c r="E555" s="77">
        <f>SUM(E556:E557)</f>
        <v>718.6</v>
      </c>
      <c r="F555" s="78"/>
      <c r="G555" s="24">
        <v>37942080</v>
      </c>
      <c r="H555" s="61">
        <v>5569000</v>
      </c>
      <c r="I555" s="26">
        <v>0</v>
      </c>
      <c r="J555" s="7">
        <f t="shared" si="29"/>
        <v>43511080</v>
      </c>
      <c r="K555" s="7">
        <v>5400000</v>
      </c>
      <c r="L555" s="7">
        <v>2874400</v>
      </c>
      <c r="M555" s="7">
        <v>94855200</v>
      </c>
      <c r="N555" s="7">
        <v>0</v>
      </c>
      <c r="O555" s="7">
        <f t="shared" si="27"/>
        <v>103129600</v>
      </c>
      <c r="P555" s="7">
        <f t="shared" si="28"/>
        <v>146640680</v>
      </c>
      <c r="Q555" s="26"/>
    </row>
    <row r="556" spans="1:17" s="33" customFormat="1" ht="33" customHeight="1">
      <c r="A556" s="72" t="s">
        <v>28</v>
      </c>
      <c r="B556" s="73" t="s">
        <v>76</v>
      </c>
      <c r="C556" s="74" t="s">
        <v>27</v>
      </c>
      <c r="D556" s="74"/>
      <c r="E556" s="19">
        <v>179.6</v>
      </c>
      <c r="F556" s="20" t="s">
        <v>29</v>
      </c>
      <c r="G556" s="21">
        <v>9482880</v>
      </c>
      <c r="H556" s="13">
        <v>1796000</v>
      </c>
      <c r="I556" s="9">
        <v>0</v>
      </c>
      <c r="J556" s="10">
        <f t="shared" si="29"/>
        <v>11278880</v>
      </c>
      <c r="K556" s="10">
        <v>5400000</v>
      </c>
      <c r="L556" s="10">
        <v>718400</v>
      </c>
      <c r="M556" s="10">
        <v>23707200</v>
      </c>
      <c r="N556" s="10"/>
      <c r="O556" s="10">
        <f t="shared" si="27"/>
        <v>29825600</v>
      </c>
      <c r="P556" s="7">
        <f t="shared" si="28"/>
        <v>41104480</v>
      </c>
      <c r="Q556" s="9"/>
    </row>
    <row r="557" spans="1:17" s="33" customFormat="1" ht="33" customHeight="1">
      <c r="A557" s="72" t="s">
        <v>28</v>
      </c>
      <c r="B557" s="73" t="s">
        <v>76</v>
      </c>
      <c r="C557" s="74" t="s">
        <v>27</v>
      </c>
      <c r="D557" s="74"/>
      <c r="E557" s="19">
        <v>539</v>
      </c>
      <c r="F557" s="20" t="s">
        <v>30</v>
      </c>
      <c r="G557" s="21">
        <v>28459200</v>
      </c>
      <c r="H557" s="22">
        <v>3773000</v>
      </c>
      <c r="I557" s="9">
        <v>0</v>
      </c>
      <c r="J557" s="10">
        <f t="shared" si="29"/>
        <v>32232200</v>
      </c>
      <c r="K557" s="10">
        <v>0</v>
      </c>
      <c r="L557" s="10">
        <v>2156000</v>
      </c>
      <c r="M557" s="10">
        <v>71148000</v>
      </c>
      <c r="N557" s="10"/>
      <c r="O557" s="10">
        <f t="shared" si="27"/>
        <v>73304000</v>
      </c>
      <c r="P557" s="7">
        <f t="shared" si="28"/>
        <v>105536200</v>
      </c>
      <c r="Q557" s="9"/>
    </row>
    <row r="558" spans="1:17" s="33" customFormat="1" ht="33" customHeight="1">
      <c r="A558" s="75">
        <v>150</v>
      </c>
      <c r="B558" s="76" t="s">
        <v>77</v>
      </c>
      <c r="C558" s="69" t="s">
        <v>27</v>
      </c>
      <c r="D558" s="69"/>
      <c r="E558" s="77">
        <f>SUM(E559)</f>
        <v>189.3</v>
      </c>
      <c r="F558" s="78"/>
      <c r="G558" s="24">
        <v>9995040</v>
      </c>
      <c r="H558" s="61">
        <v>1893000</v>
      </c>
      <c r="I558" s="26">
        <v>0</v>
      </c>
      <c r="J558" s="7">
        <f t="shared" si="29"/>
        <v>11888040</v>
      </c>
      <c r="K558" s="7">
        <v>6750000</v>
      </c>
      <c r="L558" s="7">
        <v>757200</v>
      </c>
      <c r="M558" s="7">
        <v>24987600</v>
      </c>
      <c r="N558" s="7">
        <v>0</v>
      </c>
      <c r="O558" s="7">
        <f t="shared" si="27"/>
        <v>32494800</v>
      </c>
      <c r="P558" s="7">
        <f t="shared" si="28"/>
        <v>44382840</v>
      </c>
      <c r="Q558" s="26"/>
    </row>
    <row r="559" spans="1:17" s="33" customFormat="1" ht="33" customHeight="1">
      <c r="A559" s="72" t="s">
        <v>28</v>
      </c>
      <c r="B559" s="73" t="s">
        <v>77</v>
      </c>
      <c r="C559" s="74" t="s">
        <v>27</v>
      </c>
      <c r="D559" s="74"/>
      <c r="E559" s="19">
        <v>189.3</v>
      </c>
      <c r="F559" s="20" t="s">
        <v>29</v>
      </c>
      <c r="G559" s="21">
        <v>9995040</v>
      </c>
      <c r="H559" s="22">
        <v>1893000</v>
      </c>
      <c r="I559" s="9">
        <v>0</v>
      </c>
      <c r="J559" s="10">
        <f t="shared" ref="J559:J586" si="30">G559+H559</f>
        <v>11888040</v>
      </c>
      <c r="K559" s="10">
        <v>6750000</v>
      </c>
      <c r="L559" s="10">
        <v>757200</v>
      </c>
      <c r="M559" s="10">
        <v>24987600</v>
      </c>
      <c r="N559" s="10"/>
      <c r="O559" s="10">
        <f t="shared" ref="O559:O622" si="31">M559+L559+K559</f>
        <v>32494800</v>
      </c>
      <c r="P559" s="7">
        <f t="shared" si="28"/>
        <v>44382840</v>
      </c>
      <c r="Q559" s="9"/>
    </row>
    <row r="560" spans="1:17" s="33" customFormat="1" ht="33" customHeight="1">
      <c r="A560" s="75">
        <v>151</v>
      </c>
      <c r="B560" s="76" t="s">
        <v>78</v>
      </c>
      <c r="C560" s="69" t="s">
        <v>27</v>
      </c>
      <c r="D560" s="69"/>
      <c r="E560" s="77">
        <f>SUM(E561:E563)</f>
        <v>870.8</v>
      </c>
      <c r="F560" s="78"/>
      <c r="G560" s="24">
        <v>45978240</v>
      </c>
      <c r="H560" s="61">
        <v>6441200</v>
      </c>
      <c r="I560" s="26">
        <v>0</v>
      </c>
      <c r="J560" s="7">
        <f t="shared" si="30"/>
        <v>52419440</v>
      </c>
      <c r="K560" s="7">
        <v>2700000</v>
      </c>
      <c r="L560" s="7">
        <v>3483200</v>
      </c>
      <c r="M560" s="7">
        <v>114945600</v>
      </c>
      <c r="N560" s="7">
        <v>0</v>
      </c>
      <c r="O560" s="7">
        <f t="shared" si="31"/>
        <v>121128800</v>
      </c>
      <c r="P560" s="7">
        <f t="shared" si="28"/>
        <v>173548240</v>
      </c>
      <c r="Q560" s="26"/>
    </row>
    <row r="561" spans="1:17" s="33" customFormat="1" ht="33" customHeight="1">
      <c r="A561" s="72" t="s">
        <v>28</v>
      </c>
      <c r="B561" s="73" t="s">
        <v>78</v>
      </c>
      <c r="C561" s="74" t="s">
        <v>27</v>
      </c>
      <c r="D561" s="74"/>
      <c r="E561" s="19">
        <v>371.8</v>
      </c>
      <c r="F561" s="20" t="s">
        <v>30</v>
      </c>
      <c r="G561" s="21">
        <v>19631040</v>
      </c>
      <c r="H561" s="22">
        <v>2602600</v>
      </c>
      <c r="I561" s="9">
        <v>0</v>
      </c>
      <c r="J561" s="10">
        <f t="shared" si="30"/>
        <v>22233640</v>
      </c>
      <c r="K561" s="10">
        <v>2700000</v>
      </c>
      <c r="L561" s="10">
        <v>1487200</v>
      </c>
      <c r="M561" s="10">
        <v>49077600</v>
      </c>
      <c r="N561" s="10"/>
      <c r="O561" s="10">
        <f t="shared" si="31"/>
        <v>53264800</v>
      </c>
      <c r="P561" s="7">
        <f t="shared" si="28"/>
        <v>75498440</v>
      </c>
      <c r="Q561" s="9"/>
    </row>
    <row r="562" spans="1:17" s="33" customFormat="1" ht="33" customHeight="1">
      <c r="A562" s="72" t="s">
        <v>28</v>
      </c>
      <c r="B562" s="73" t="s">
        <v>78</v>
      </c>
      <c r="C562" s="74" t="s">
        <v>27</v>
      </c>
      <c r="D562" s="74"/>
      <c r="E562" s="19">
        <v>383.8</v>
      </c>
      <c r="F562" s="20" t="s">
        <v>30</v>
      </c>
      <c r="G562" s="21">
        <v>20264640</v>
      </c>
      <c r="H562" s="13">
        <v>2686600</v>
      </c>
      <c r="I562" s="9">
        <v>0</v>
      </c>
      <c r="J562" s="10">
        <f t="shared" si="30"/>
        <v>22951240</v>
      </c>
      <c r="K562" s="10">
        <v>0</v>
      </c>
      <c r="L562" s="10">
        <v>1535200</v>
      </c>
      <c r="M562" s="10">
        <v>50661600</v>
      </c>
      <c r="N562" s="10"/>
      <c r="O562" s="10">
        <f t="shared" si="31"/>
        <v>52196800</v>
      </c>
      <c r="P562" s="7">
        <f t="shared" si="28"/>
        <v>75148040</v>
      </c>
      <c r="Q562" s="9"/>
    </row>
    <row r="563" spans="1:17" s="33" customFormat="1" ht="33" customHeight="1">
      <c r="A563" s="72" t="s">
        <v>28</v>
      </c>
      <c r="B563" s="73" t="s">
        <v>78</v>
      </c>
      <c r="C563" s="74" t="s">
        <v>27</v>
      </c>
      <c r="D563" s="74"/>
      <c r="E563" s="19">
        <f>26.1+89.1</f>
        <v>115.19999999999999</v>
      </c>
      <c r="F563" s="20" t="s">
        <v>29</v>
      </c>
      <c r="G563" s="24">
        <v>6082560</v>
      </c>
      <c r="H563" s="25">
        <v>1152000</v>
      </c>
      <c r="I563" s="9">
        <v>0</v>
      </c>
      <c r="J563" s="10">
        <f t="shared" si="30"/>
        <v>7234560</v>
      </c>
      <c r="K563" s="10"/>
      <c r="L563" s="10">
        <v>460800</v>
      </c>
      <c r="M563" s="10">
        <v>15206400</v>
      </c>
      <c r="N563" s="10"/>
      <c r="O563" s="10">
        <f t="shared" si="31"/>
        <v>15667200</v>
      </c>
      <c r="P563" s="7">
        <f t="shared" si="28"/>
        <v>22901760</v>
      </c>
      <c r="Q563" s="9"/>
    </row>
    <row r="564" spans="1:17" s="33" customFormat="1" ht="33" customHeight="1">
      <c r="A564" s="75">
        <v>152</v>
      </c>
      <c r="B564" s="76" t="s">
        <v>79</v>
      </c>
      <c r="C564" s="69" t="s">
        <v>27</v>
      </c>
      <c r="D564" s="69"/>
      <c r="E564" s="77">
        <f>SUM(E565:E566)</f>
        <v>509.9</v>
      </c>
      <c r="F564" s="78"/>
      <c r="G564" s="24">
        <v>26922720</v>
      </c>
      <c r="H564" s="61">
        <v>3569300</v>
      </c>
      <c r="I564" s="26">
        <v>0</v>
      </c>
      <c r="J564" s="7">
        <f t="shared" si="30"/>
        <v>30492020</v>
      </c>
      <c r="K564" s="7">
        <v>6750000</v>
      </c>
      <c r="L564" s="7">
        <v>2039600</v>
      </c>
      <c r="M564" s="7">
        <v>67306800</v>
      </c>
      <c r="N564" s="7">
        <v>0</v>
      </c>
      <c r="O564" s="7">
        <f t="shared" si="31"/>
        <v>76096400</v>
      </c>
      <c r="P564" s="7">
        <f t="shared" si="28"/>
        <v>106588420</v>
      </c>
      <c r="Q564" s="26"/>
    </row>
    <row r="565" spans="1:17" s="33" customFormat="1" ht="33" customHeight="1">
      <c r="A565" s="72" t="s">
        <v>28</v>
      </c>
      <c r="B565" s="73" t="s">
        <v>79</v>
      </c>
      <c r="C565" s="74" t="s">
        <v>27</v>
      </c>
      <c r="D565" s="74"/>
      <c r="E565" s="19">
        <v>352.2</v>
      </c>
      <c r="F565" s="20" t="s">
        <v>30</v>
      </c>
      <c r="G565" s="21">
        <v>18596160</v>
      </c>
      <c r="H565" s="13">
        <v>2465400</v>
      </c>
      <c r="I565" s="9">
        <v>0</v>
      </c>
      <c r="J565" s="10">
        <f t="shared" si="30"/>
        <v>21061560</v>
      </c>
      <c r="K565" s="10">
        <v>6750000</v>
      </c>
      <c r="L565" s="10">
        <v>1408800</v>
      </c>
      <c r="M565" s="10">
        <v>46490400</v>
      </c>
      <c r="N565" s="10"/>
      <c r="O565" s="10">
        <f t="shared" si="31"/>
        <v>54649200</v>
      </c>
      <c r="P565" s="7">
        <f t="shared" si="28"/>
        <v>75710760</v>
      </c>
      <c r="Q565" s="9"/>
    </row>
    <row r="566" spans="1:17" s="33" customFormat="1" ht="33" customHeight="1">
      <c r="A566" s="72" t="s">
        <v>28</v>
      </c>
      <c r="B566" s="73" t="s">
        <v>79</v>
      </c>
      <c r="C566" s="74" t="s">
        <v>27</v>
      </c>
      <c r="D566" s="74"/>
      <c r="E566" s="19">
        <v>157.69999999999999</v>
      </c>
      <c r="F566" s="20" t="s">
        <v>30</v>
      </c>
      <c r="G566" s="21">
        <v>8326560</v>
      </c>
      <c r="H566" s="22">
        <v>1103900</v>
      </c>
      <c r="I566" s="9">
        <v>0</v>
      </c>
      <c r="J566" s="10">
        <f t="shared" si="30"/>
        <v>9430460</v>
      </c>
      <c r="K566" s="10">
        <v>0</v>
      </c>
      <c r="L566" s="10">
        <v>630800</v>
      </c>
      <c r="M566" s="10">
        <v>20816400</v>
      </c>
      <c r="N566" s="10"/>
      <c r="O566" s="10">
        <f t="shared" si="31"/>
        <v>21447200</v>
      </c>
      <c r="P566" s="7">
        <f t="shared" si="28"/>
        <v>30877660</v>
      </c>
      <c r="Q566" s="9"/>
    </row>
    <row r="567" spans="1:17" s="33" customFormat="1" ht="33" customHeight="1">
      <c r="A567" s="75">
        <v>153</v>
      </c>
      <c r="B567" s="76" t="s">
        <v>80</v>
      </c>
      <c r="C567" s="69" t="s">
        <v>27</v>
      </c>
      <c r="D567" s="69"/>
      <c r="E567" s="77">
        <f>SUM(E568:E569)</f>
        <v>468.4</v>
      </c>
      <c r="F567" s="78"/>
      <c r="G567" s="24">
        <v>24731520</v>
      </c>
      <c r="H567" s="61">
        <v>3549400</v>
      </c>
      <c r="I567" s="26">
        <v>0</v>
      </c>
      <c r="J567" s="7">
        <f t="shared" si="30"/>
        <v>28280920</v>
      </c>
      <c r="K567" s="7">
        <v>5400000</v>
      </c>
      <c r="L567" s="7">
        <v>1873600</v>
      </c>
      <c r="M567" s="7">
        <v>61828800</v>
      </c>
      <c r="N567" s="7">
        <v>0</v>
      </c>
      <c r="O567" s="7">
        <f t="shared" si="31"/>
        <v>69102400</v>
      </c>
      <c r="P567" s="7">
        <f t="shared" si="28"/>
        <v>97383320</v>
      </c>
      <c r="Q567" s="26"/>
    </row>
    <row r="568" spans="1:17" s="33" customFormat="1" ht="33" customHeight="1">
      <c r="A568" s="72" t="s">
        <v>28</v>
      </c>
      <c r="B568" s="73" t="s">
        <v>80</v>
      </c>
      <c r="C568" s="74" t="s">
        <v>27</v>
      </c>
      <c r="D568" s="74"/>
      <c r="E568" s="19">
        <v>90.2</v>
      </c>
      <c r="F568" s="20" t="s">
        <v>29</v>
      </c>
      <c r="G568" s="21">
        <v>4762560</v>
      </c>
      <c r="H568" s="22">
        <v>902000</v>
      </c>
      <c r="I568" s="9">
        <v>0</v>
      </c>
      <c r="J568" s="10">
        <f t="shared" si="30"/>
        <v>5664560</v>
      </c>
      <c r="K568" s="10">
        <v>5400000</v>
      </c>
      <c r="L568" s="10">
        <v>360800</v>
      </c>
      <c r="M568" s="10">
        <v>11906400</v>
      </c>
      <c r="N568" s="10"/>
      <c r="O568" s="10">
        <f t="shared" si="31"/>
        <v>17667200</v>
      </c>
      <c r="P568" s="7">
        <f t="shared" si="28"/>
        <v>23331760</v>
      </c>
      <c r="Q568" s="9"/>
    </row>
    <row r="569" spans="1:17" s="33" customFormat="1" ht="33" customHeight="1">
      <c r="A569" s="72" t="s">
        <v>28</v>
      </c>
      <c r="B569" s="73" t="s">
        <v>80</v>
      </c>
      <c r="C569" s="74" t="s">
        <v>27</v>
      </c>
      <c r="D569" s="74"/>
      <c r="E569" s="19">
        <v>378.2</v>
      </c>
      <c r="F569" s="20" t="s">
        <v>30</v>
      </c>
      <c r="G569" s="21">
        <v>19968960</v>
      </c>
      <c r="H569" s="13">
        <v>2647400</v>
      </c>
      <c r="I569" s="9">
        <v>0</v>
      </c>
      <c r="J569" s="10">
        <f t="shared" si="30"/>
        <v>22616360</v>
      </c>
      <c r="K569" s="10">
        <v>0</v>
      </c>
      <c r="L569" s="10">
        <v>1512800</v>
      </c>
      <c r="M569" s="10">
        <v>49922400</v>
      </c>
      <c r="N569" s="10"/>
      <c r="O569" s="10">
        <f t="shared" si="31"/>
        <v>51435200</v>
      </c>
      <c r="P569" s="7">
        <f t="shared" si="28"/>
        <v>74051560</v>
      </c>
      <c r="Q569" s="9"/>
    </row>
    <row r="570" spans="1:17" s="33" customFormat="1" ht="33" customHeight="1">
      <c r="A570" s="75">
        <v>154</v>
      </c>
      <c r="B570" s="76" t="s">
        <v>81</v>
      </c>
      <c r="C570" s="69" t="s">
        <v>27</v>
      </c>
      <c r="D570" s="69"/>
      <c r="E570" s="77">
        <f>SUM(E571:E571)</f>
        <v>328.8</v>
      </c>
      <c r="F570" s="78"/>
      <c r="G570" s="24">
        <v>17360640</v>
      </c>
      <c r="H570" s="25">
        <v>2301600</v>
      </c>
      <c r="I570" s="26">
        <v>0</v>
      </c>
      <c r="J570" s="7">
        <f t="shared" si="30"/>
        <v>19662240</v>
      </c>
      <c r="K570" s="7">
        <v>2700000</v>
      </c>
      <c r="L570" s="7">
        <v>1315200</v>
      </c>
      <c r="M570" s="7">
        <v>43401600</v>
      </c>
      <c r="N570" s="7">
        <v>0</v>
      </c>
      <c r="O570" s="7">
        <f t="shared" si="31"/>
        <v>47416800</v>
      </c>
      <c r="P570" s="7">
        <f t="shared" si="28"/>
        <v>67079040</v>
      </c>
      <c r="Q570" s="26"/>
    </row>
    <row r="571" spans="1:17" s="33" customFormat="1" ht="33" customHeight="1">
      <c r="A571" s="72" t="s">
        <v>28</v>
      </c>
      <c r="B571" s="73" t="s">
        <v>81</v>
      </c>
      <c r="C571" s="74" t="s">
        <v>27</v>
      </c>
      <c r="D571" s="74"/>
      <c r="E571" s="19">
        <v>328.8</v>
      </c>
      <c r="F571" s="20" t="s">
        <v>30</v>
      </c>
      <c r="G571" s="21">
        <v>17360640</v>
      </c>
      <c r="H571" s="13">
        <v>2301600</v>
      </c>
      <c r="I571" s="9">
        <v>0</v>
      </c>
      <c r="J571" s="10">
        <f t="shared" si="30"/>
        <v>19662240</v>
      </c>
      <c r="K571" s="10">
        <v>2700000</v>
      </c>
      <c r="L571" s="10">
        <v>1315200</v>
      </c>
      <c r="M571" s="10">
        <v>43401600</v>
      </c>
      <c r="N571" s="10"/>
      <c r="O571" s="10">
        <f t="shared" si="31"/>
        <v>47416800</v>
      </c>
      <c r="P571" s="7">
        <f t="shared" si="28"/>
        <v>67079040</v>
      </c>
      <c r="Q571" s="9"/>
    </row>
    <row r="572" spans="1:17" s="33" customFormat="1" ht="33" customHeight="1">
      <c r="A572" s="75">
        <v>155</v>
      </c>
      <c r="B572" s="76" t="s">
        <v>82</v>
      </c>
      <c r="C572" s="69" t="s">
        <v>27</v>
      </c>
      <c r="D572" s="69"/>
      <c r="E572" s="77">
        <f>SUM(E573:E574)</f>
        <v>657.2</v>
      </c>
      <c r="F572" s="78"/>
      <c r="G572" s="24">
        <v>34700160</v>
      </c>
      <c r="H572" s="61">
        <v>4600400</v>
      </c>
      <c r="I572" s="26">
        <v>0</v>
      </c>
      <c r="J572" s="7">
        <f t="shared" si="30"/>
        <v>39300560</v>
      </c>
      <c r="K572" s="7">
        <v>6750000</v>
      </c>
      <c r="L572" s="7">
        <v>2628800</v>
      </c>
      <c r="M572" s="7">
        <v>86750400</v>
      </c>
      <c r="N572" s="7">
        <v>0</v>
      </c>
      <c r="O572" s="7">
        <f t="shared" si="31"/>
        <v>96129200</v>
      </c>
      <c r="P572" s="7">
        <f t="shared" si="28"/>
        <v>135429760</v>
      </c>
      <c r="Q572" s="26"/>
    </row>
    <row r="573" spans="1:17" s="33" customFormat="1" ht="33" customHeight="1">
      <c r="A573" s="72" t="s">
        <v>28</v>
      </c>
      <c r="B573" s="73" t="s">
        <v>82</v>
      </c>
      <c r="C573" s="74" t="s">
        <v>27</v>
      </c>
      <c r="D573" s="74"/>
      <c r="E573" s="19">
        <v>359.1</v>
      </c>
      <c r="F573" s="20" t="s">
        <v>30</v>
      </c>
      <c r="G573" s="21">
        <v>18960480</v>
      </c>
      <c r="H573" s="22">
        <v>2513700</v>
      </c>
      <c r="I573" s="9">
        <v>0</v>
      </c>
      <c r="J573" s="10">
        <f t="shared" si="30"/>
        <v>21474180</v>
      </c>
      <c r="K573" s="10">
        <v>6750000</v>
      </c>
      <c r="L573" s="10">
        <v>1436400</v>
      </c>
      <c r="M573" s="10">
        <v>47401200</v>
      </c>
      <c r="N573" s="10"/>
      <c r="O573" s="10">
        <f t="shared" si="31"/>
        <v>55587600</v>
      </c>
      <c r="P573" s="7">
        <f t="shared" si="28"/>
        <v>77061780</v>
      </c>
      <c r="Q573" s="9"/>
    </row>
    <row r="574" spans="1:17" s="33" customFormat="1" ht="33" customHeight="1">
      <c r="A574" s="72" t="s">
        <v>28</v>
      </c>
      <c r="B574" s="73" t="s">
        <v>82</v>
      </c>
      <c r="C574" s="74" t="s">
        <v>27</v>
      </c>
      <c r="D574" s="74"/>
      <c r="E574" s="19">
        <v>298.10000000000002</v>
      </c>
      <c r="F574" s="20" t="s">
        <v>30</v>
      </c>
      <c r="G574" s="21">
        <v>15739680</v>
      </c>
      <c r="H574" s="13">
        <v>2086700</v>
      </c>
      <c r="I574" s="9">
        <v>0</v>
      </c>
      <c r="J574" s="10">
        <f t="shared" si="30"/>
        <v>17826380</v>
      </c>
      <c r="K574" s="10">
        <v>0</v>
      </c>
      <c r="L574" s="10">
        <v>1192400</v>
      </c>
      <c r="M574" s="10">
        <v>39349200</v>
      </c>
      <c r="N574" s="10"/>
      <c r="O574" s="10">
        <f t="shared" si="31"/>
        <v>40541600</v>
      </c>
      <c r="P574" s="7">
        <f t="shared" si="28"/>
        <v>58367980</v>
      </c>
      <c r="Q574" s="9"/>
    </row>
    <row r="575" spans="1:17" s="33" customFormat="1" ht="33" customHeight="1">
      <c r="A575" s="75">
        <v>156</v>
      </c>
      <c r="B575" s="76" t="s">
        <v>83</v>
      </c>
      <c r="C575" s="69" t="s">
        <v>27</v>
      </c>
      <c r="D575" s="69"/>
      <c r="E575" s="77">
        <f>SUM(E576:E576)</f>
        <v>323.89999999999998</v>
      </c>
      <c r="F575" s="78"/>
      <c r="G575" s="24">
        <v>17101920</v>
      </c>
      <c r="H575" s="61">
        <v>2267300</v>
      </c>
      <c r="I575" s="26">
        <v>0</v>
      </c>
      <c r="J575" s="7">
        <f t="shared" si="30"/>
        <v>19369220</v>
      </c>
      <c r="K575" s="7">
        <v>8100000</v>
      </c>
      <c r="L575" s="7">
        <v>1295600</v>
      </c>
      <c r="M575" s="7">
        <v>42754800</v>
      </c>
      <c r="N575" s="7">
        <v>0</v>
      </c>
      <c r="O575" s="7">
        <f t="shared" si="31"/>
        <v>52150400</v>
      </c>
      <c r="P575" s="7">
        <f t="shared" si="28"/>
        <v>71519620</v>
      </c>
      <c r="Q575" s="26"/>
    </row>
    <row r="576" spans="1:17" s="33" customFormat="1" ht="33" customHeight="1">
      <c r="A576" s="72" t="s">
        <v>28</v>
      </c>
      <c r="B576" s="73" t="s">
        <v>83</v>
      </c>
      <c r="C576" s="74" t="s">
        <v>27</v>
      </c>
      <c r="D576" s="74"/>
      <c r="E576" s="19">
        <v>323.89999999999998</v>
      </c>
      <c r="F576" s="20" t="s">
        <v>30</v>
      </c>
      <c r="G576" s="21">
        <v>17101920</v>
      </c>
      <c r="H576" s="13">
        <v>2267300</v>
      </c>
      <c r="I576" s="9">
        <v>0</v>
      </c>
      <c r="J576" s="10">
        <f t="shared" si="30"/>
        <v>19369220</v>
      </c>
      <c r="K576" s="10">
        <v>8100000</v>
      </c>
      <c r="L576" s="10">
        <v>1295600</v>
      </c>
      <c r="M576" s="10">
        <v>42754800</v>
      </c>
      <c r="N576" s="10"/>
      <c r="O576" s="10">
        <f t="shared" si="31"/>
        <v>52150400</v>
      </c>
      <c r="P576" s="7">
        <f t="shared" si="28"/>
        <v>71519620</v>
      </c>
      <c r="Q576" s="9"/>
    </row>
    <row r="577" spans="1:17" s="33" customFormat="1" ht="33" customHeight="1">
      <c r="A577" s="75">
        <v>157</v>
      </c>
      <c r="B577" s="76" t="s">
        <v>84</v>
      </c>
      <c r="C577" s="69" t="s">
        <v>27</v>
      </c>
      <c r="D577" s="69"/>
      <c r="E577" s="77">
        <f>E578+E579</f>
        <v>526.5</v>
      </c>
      <c r="F577" s="78"/>
      <c r="G577" s="24">
        <v>27799200</v>
      </c>
      <c r="H577" s="25">
        <v>4205700</v>
      </c>
      <c r="I577" s="26">
        <v>0</v>
      </c>
      <c r="J577" s="7">
        <f t="shared" si="30"/>
        <v>32004900</v>
      </c>
      <c r="K577" s="7">
        <v>4050000</v>
      </c>
      <c r="L577" s="7">
        <v>2106000</v>
      </c>
      <c r="M577" s="7">
        <v>69498000</v>
      </c>
      <c r="N577" s="7">
        <v>0</v>
      </c>
      <c r="O577" s="7">
        <f t="shared" si="31"/>
        <v>75654000</v>
      </c>
      <c r="P577" s="7">
        <f t="shared" si="28"/>
        <v>107658900</v>
      </c>
      <c r="Q577" s="26"/>
    </row>
    <row r="578" spans="1:17" s="33" customFormat="1" ht="33" customHeight="1">
      <c r="A578" s="72" t="s">
        <v>28</v>
      </c>
      <c r="B578" s="73" t="s">
        <v>84</v>
      </c>
      <c r="C578" s="74" t="s">
        <v>27</v>
      </c>
      <c r="D578" s="74"/>
      <c r="E578" s="19">
        <f>86.5+86.9</f>
        <v>173.4</v>
      </c>
      <c r="F578" s="20" t="s">
        <v>29</v>
      </c>
      <c r="G578" s="21">
        <v>9155520</v>
      </c>
      <c r="H578" s="13">
        <v>1734000</v>
      </c>
      <c r="I578" s="9">
        <v>0</v>
      </c>
      <c r="J578" s="10">
        <f t="shared" si="30"/>
        <v>10889520</v>
      </c>
      <c r="K578" s="10">
        <v>4050000</v>
      </c>
      <c r="L578" s="10">
        <v>693600</v>
      </c>
      <c r="M578" s="10">
        <v>22888800</v>
      </c>
      <c r="N578" s="10"/>
      <c r="O578" s="10">
        <f t="shared" si="31"/>
        <v>27632400</v>
      </c>
      <c r="P578" s="7">
        <f t="shared" si="28"/>
        <v>38521920</v>
      </c>
      <c r="Q578" s="9"/>
    </row>
    <row r="579" spans="1:17" s="33" customFormat="1" ht="33" customHeight="1">
      <c r="A579" s="72" t="s">
        <v>28</v>
      </c>
      <c r="B579" s="73" t="s">
        <v>84</v>
      </c>
      <c r="C579" s="74" t="s">
        <v>27</v>
      </c>
      <c r="D579" s="74"/>
      <c r="E579" s="19">
        <f>353.1</f>
        <v>353.1</v>
      </c>
      <c r="F579" s="20" t="s">
        <v>30</v>
      </c>
      <c r="G579" s="21">
        <v>18643680</v>
      </c>
      <c r="H579" s="13">
        <v>2471700</v>
      </c>
      <c r="I579" s="9">
        <v>0</v>
      </c>
      <c r="J579" s="10">
        <f t="shared" si="30"/>
        <v>21115380</v>
      </c>
      <c r="K579" s="10">
        <v>0</v>
      </c>
      <c r="L579" s="10">
        <v>1412400</v>
      </c>
      <c r="M579" s="10">
        <v>46609200</v>
      </c>
      <c r="N579" s="10"/>
      <c r="O579" s="10">
        <f t="shared" si="31"/>
        <v>48021600</v>
      </c>
      <c r="P579" s="7">
        <f t="shared" si="28"/>
        <v>69136980</v>
      </c>
      <c r="Q579" s="9"/>
    </row>
    <row r="580" spans="1:17" s="33" customFormat="1" ht="33" customHeight="1">
      <c r="A580" s="75">
        <v>158</v>
      </c>
      <c r="B580" s="76" t="s">
        <v>85</v>
      </c>
      <c r="C580" s="69" t="s">
        <v>27</v>
      </c>
      <c r="D580" s="69"/>
      <c r="E580" s="77">
        <f>+SUM(E581:E583)</f>
        <v>1438</v>
      </c>
      <c r="F580" s="78"/>
      <c r="G580" s="24">
        <v>75926400</v>
      </c>
      <c r="H580" s="25">
        <v>11059900</v>
      </c>
      <c r="I580" s="26">
        <v>0</v>
      </c>
      <c r="J580" s="7">
        <f t="shared" si="30"/>
        <v>86986300</v>
      </c>
      <c r="K580" s="7">
        <v>5400000</v>
      </c>
      <c r="L580" s="7">
        <v>5752000</v>
      </c>
      <c r="M580" s="7">
        <v>189816000</v>
      </c>
      <c r="N580" s="7">
        <v>0</v>
      </c>
      <c r="O580" s="7">
        <f t="shared" si="31"/>
        <v>200968000</v>
      </c>
      <c r="P580" s="7">
        <f t="shared" si="28"/>
        <v>287954300</v>
      </c>
      <c r="Q580" s="26"/>
    </row>
    <row r="581" spans="1:17" s="33" customFormat="1" ht="33" customHeight="1">
      <c r="A581" s="72" t="s">
        <v>28</v>
      </c>
      <c r="B581" s="73" t="s">
        <v>85</v>
      </c>
      <c r="C581" s="74" t="s">
        <v>27</v>
      </c>
      <c r="D581" s="74"/>
      <c r="E581" s="19">
        <f>206.9+124.4</f>
        <v>331.3</v>
      </c>
      <c r="F581" s="20" t="s">
        <v>29</v>
      </c>
      <c r="G581" s="21">
        <v>17492640</v>
      </c>
      <c r="H581" s="13">
        <v>3313000</v>
      </c>
      <c r="I581" s="9">
        <v>0</v>
      </c>
      <c r="J581" s="10">
        <f t="shared" si="30"/>
        <v>20805640</v>
      </c>
      <c r="K581" s="10">
        <v>5400000</v>
      </c>
      <c r="L581" s="10">
        <v>1325200</v>
      </c>
      <c r="M581" s="10">
        <v>43731600</v>
      </c>
      <c r="N581" s="10"/>
      <c r="O581" s="10">
        <f t="shared" si="31"/>
        <v>50456800</v>
      </c>
      <c r="P581" s="7">
        <f t="shared" si="28"/>
        <v>71262440</v>
      </c>
      <c r="Q581" s="9"/>
    </row>
    <row r="582" spans="1:17" s="33" customFormat="1" ht="33" customHeight="1">
      <c r="A582" s="72" t="s">
        <v>28</v>
      </c>
      <c r="B582" s="73" t="s">
        <v>85</v>
      </c>
      <c r="C582" s="74" t="s">
        <v>27</v>
      </c>
      <c r="D582" s="74"/>
      <c r="E582" s="23">
        <v>346.7</v>
      </c>
      <c r="F582" s="20" t="s">
        <v>30</v>
      </c>
      <c r="G582" s="21">
        <v>18305760</v>
      </c>
      <c r="H582" s="13">
        <v>2426900</v>
      </c>
      <c r="I582" s="9">
        <v>0</v>
      </c>
      <c r="J582" s="10">
        <f t="shared" si="30"/>
        <v>20732660</v>
      </c>
      <c r="K582" s="10"/>
      <c r="L582" s="10">
        <v>1386800</v>
      </c>
      <c r="M582" s="10">
        <v>45764400</v>
      </c>
      <c r="N582" s="10"/>
      <c r="O582" s="10">
        <f t="shared" si="31"/>
        <v>47151200</v>
      </c>
      <c r="P582" s="7">
        <f t="shared" si="28"/>
        <v>67883860</v>
      </c>
      <c r="Q582" s="9"/>
    </row>
    <row r="583" spans="1:17" s="33" customFormat="1" ht="33" customHeight="1">
      <c r="A583" s="72" t="s">
        <v>28</v>
      </c>
      <c r="B583" s="73" t="s">
        <v>85</v>
      </c>
      <c r="C583" s="74" t="s">
        <v>27</v>
      </c>
      <c r="D583" s="74"/>
      <c r="E583" s="19">
        <v>760</v>
      </c>
      <c r="F583" s="20" t="s">
        <v>30</v>
      </c>
      <c r="G583" s="21">
        <v>40128000</v>
      </c>
      <c r="H583" s="22">
        <v>5320000</v>
      </c>
      <c r="I583" s="9">
        <v>0</v>
      </c>
      <c r="J583" s="10">
        <f t="shared" si="30"/>
        <v>45448000</v>
      </c>
      <c r="K583" s="10"/>
      <c r="L583" s="10">
        <v>3040000</v>
      </c>
      <c r="M583" s="10">
        <v>100320000</v>
      </c>
      <c r="N583" s="10"/>
      <c r="O583" s="10">
        <f t="shared" si="31"/>
        <v>103360000</v>
      </c>
      <c r="P583" s="7">
        <f t="shared" si="28"/>
        <v>148808000</v>
      </c>
      <c r="Q583" s="9"/>
    </row>
    <row r="584" spans="1:17" s="33" customFormat="1" ht="33" customHeight="1">
      <c r="A584" s="75">
        <v>159</v>
      </c>
      <c r="B584" s="76" t="s">
        <v>86</v>
      </c>
      <c r="C584" s="69" t="s">
        <v>27</v>
      </c>
      <c r="D584" s="69"/>
      <c r="E584" s="77">
        <f>SUM(E585:E586)</f>
        <v>601.29999999999995</v>
      </c>
      <c r="F584" s="78" t="s">
        <v>29</v>
      </c>
      <c r="G584" s="24">
        <v>31748640</v>
      </c>
      <c r="H584" s="25">
        <v>4769200</v>
      </c>
      <c r="I584" s="26">
        <v>0</v>
      </c>
      <c r="J584" s="7">
        <f t="shared" si="30"/>
        <v>36517840</v>
      </c>
      <c r="K584" s="7">
        <v>6750000</v>
      </c>
      <c r="L584" s="7">
        <v>2405200</v>
      </c>
      <c r="M584" s="7">
        <v>79371600</v>
      </c>
      <c r="N584" s="7">
        <v>0</v>
      </c>
      <c r="O584" s="7">
        <f t="shared" si="31"/>
        <v>88526800</v>
      </c>
      <c r="P584" s="7">
        <f t="shared" si="28"/>
        <v>125044640</v>
      </c>
      <c r="Q584" s="26"/>
    </row>
    <row r="585" spans="1:17" s="33" customFormat="1" ht="33" customHeight="1">
      <c r="A585" s="72" t="s">
        <v>28</v>
      </c>
      <c r="B585" s="73" t="s">
        <v>86</v>
      </c>
      <c r="C585" s="74" t="s">
        <v>27</v>
      </c>
      <c r="D585" s="74"/>
      <c r="E585" s="27">
        <v>414.6</v>
      </c>
      <c r="F585" s="20" t="s">
        <v>30</v>
      </c>
      <c r="G585" s="21">
        <v>21890880</v>
      </c>
      <c r="H585" s="13">
        <v>2902200</v>
      </c>
      <c r="I585" s="9">
        <v>0</v>
      </c>
      <c r="J585" s="10">
        <f t="shared" si="30"/>
        <v>24793080</v>
      </c>
      <c r="K585" s="10">
        <v>6750000</v>
      </c>
      <c r="L585" s="10">
        <v>1658400</v>
      </c>
      <c r="M585" s="10">
        <v>54727200</v>
      </c>
      <c r="N585" s="10"/>
      <c r="O585" s="10">
        <f t="shared" si="31"/>
        <v>63135600</v>
      </c>
      <c r="P585" s="7">
        <f t="shared" si="28"/>
        <v>87928680</v>
      </c>
      <c r="Q585" s="9"/>
    </row>
    <row r="586" spans="1:17" s="33" customFormat="1" ht="33" customHeight="1">
      <c r="A586" s="72" t="s">
        <v>28</v>
      </c>
      <c r="B586" s="73" t="s">
        <v>86</v>
      </c>
      <c r="C586" s="74" t="s">
        <v>27</v>
      </c>
      <c r="D586" s="74"/>
      <c r="E586" s="27">
        <v>186.7</v>
      </c>
      <c r="F586" s="20" t="s">
        <v>30</v>
      </c>
      <c r="G586" s="21">
        <v>9857760</v>
      </c>
      <c r="H586" s="13">
        <v>1867000</v>
      </c>
      <c r="I586" s="9">
        <v>0</v>
      </c>
      <c r="J586" s="10">
        <f t="shared" si="30"/>
        <v>11724760</v>
      </c>
      <c r="K586" s="10">
        <v>0</v>
      </c>
      <c r="L586" s="10">
        <v>746800</v>
      </c>
      <c r="M586" s="10">
        <v>24644400</v>
      </c>
      <c r="N586" s="10"/>
      <c r="O586" s="10">
        <f t="shared" si="31"/>
        <v>25391200</v>
      </c>
      <c r="P586" s="7">
        <f t="shared" si="28"/>
        <v>37115960</v>
      </c>
      <c r="Q586" s="9"/>
    </row>
    <row r="587" spans="1:17" s="33" customFormat="1" ht="33" customHeight="1">
      <c r="A587" s="43">
        <v>160</v>
      </c>
      <c r="B587" s="79" t="s">
        <v>94</v>
      </c>
      <c r="C587" s="43" t="s">
        <v>95</v>
      </c>
      <c r="D587" s="43"/>
      <c r="E587" s="30">
        <v>462.6</v>
      </c>
      <c r="F587" s="43"/>
      <c r="G587" s="80">
        <v>24425280</v>
      </c>
      <c r="H587" s="81">
        <v>3238200</v>
      </c>
      <c r="I587" s="1">
        <v>0</v>
      </c>
      <c r="J587" s="1">
        <f t="shared" ref="J587:J618" si="32">H587+G587</f>
        <v>27663480</v>
      </c>
      <c r="K587" s="1">
        <v>12150000</v>
      </c>
      <c r="L587" s="1">
        <v>1850400</v>
      </c>
      <c r="M587" s="44">
        <v>61063200</v>
      </c>
      <c r="N587" s="44">
        <v>0</v>
      </c>
      <c r="O587" s="1">
        <f t="shared" si="31"/>
        <v>75063600</v>
      </c>
      <c r="P587" s="7">
        <f t="shared" si="28"/>
        <v>102727080</v>
      </c>
      <c r="Q587" s="43"/>
    </row>
    <row r="588" spans="1:17" s="33" customFormat="1" ht="33" customHeight="1">
      <c r="A588" s="8" t="s">
        <v>28</v>
      </c>
      <c r="B588" s="82" t="s">
        <v>94</v>
      </c>
      <c r="C588" s="8" t="s">
        <v>95</v>
      </c>
      <c r="D588" s="8"/>
      <c r="E588" s="2">
        <v>276.5</v>
      </c>
      <c r="F588" s="8" t="s">
        <v>30</v>
      </c>
      <c r="G588" s="4">
        <v>14599200</v>
      </c>
      <c r="H588" s="5">
        <v>1935500</v>
      </c>
      <c r="I588" s="6">
        <v>0</v>
      </c>
      <c r="J588" s="6">
        <f t="shared" si="32"/>
        <v>16534700</v>
      </c>
      <c r="K588" s="6">
        <v>12150000</v>
      </c>
      <c r="L588" s="6">
        <v>1106000</v>
      </c>
      <c r="M588" s="6">
        <v>36498000</v>
      </c>
      <c r="N588" s="28">
        <v>0</v>
      </c>
      <c r="O588" s="6">
        <f t="shared" si="31"/>
        <v>49754000</v>
      </c>
      <c r="P588" s="7">
        <f t="shared" ref="P588:P651" si="33">O588+J588</f>
        <v>66288700</v>
      </c>
      <c r="Q588" s="8"/>
    </row>
    <row r="589" spans="1:17" s="33" customFormat="1" ht="33" customHeight="1">
      <c r="A589" s="8" t="s">
        <v>28</v>
      </c>
      <c r="B589" s="82" t="s">
        <v>94</v>
      </c>
      <c r="C589" s="8" t="s">
        <v>95</v>
      </c>
      <c r="D589" s="8"/>
      <c r="E589" s="2">
        <v>186.1</v>
      </c>
      <c r="F589" s="8" t="s">
        <v>30</v>
      </c>
      <c r="G589" s="4">
        <v>9826080</v>
      </c>
      <c r="H589" s="5">
        <v>1302700</v>
      </c>
      <c r="I589" s="6">
        <v>0</v>
      </c>
      <c r="J589" s="6">
        <f t="shared" si="32"/>
        <v>11128780</v>
      </c>
      <c r="K589" s="6">
        <v>0</v>
      </c>
      <c r="L589" s="6">
        <v>744400</v>
      </c>
      <c r="M589" s="6">
        <v>24565200</v>
      </c>
      <c r="N589" s="28">
        <v>0</v>
      </c>
      <c r="O589" s="6">
        <f t="shared" si="31"/>
        <v>25309600</v>
      </c>
      <c r="P589" s="7">
        <f t="shared" si="33"/>
        <v>36438380</v>
      </c>
      <c r="Q589" s="8"/>
    </row>
    <row r="590" spans="1:17" s="33" customFormat="1" ht="33" customHeight="1">
      <c r="A590" s="43">
        <v>161</v>
      </c>
      <c r="B590" s="79" t="s">
        <v>96</v>
      </c>
      <c r="C590" s="43" t="s">
        <v>95</v>
      </c>
      <c r="D590" s="43"/>
      <c r="E590" s="30">
        <v>197</v>
      </c>
      <c r="F590" s="43"/>
      <c r="G590" s="80">
        <v>10401600</v>
      </c>
      <c r="H590" s="81">
        <v>1379000</v>
      </c>
      <c r="I590" s="1">
        <v>0</v>
      </c>
      <c r="J590" s="1">
        <f t="shared" si="32"/>
        <v>11780600</v>
      </c>
      <c r="K590" s="1">
        <v>5400000</v>
      </c>
      <c r="L590" s="1">
        <v>788000</v>
      </c>
      <c r="M590" s="1">
        <v>26004000</v>
      </c>
      <c r="N590" s="44">
        <v>0</v>
      </c>
      <c r="O590" s="1">
        <f t="shared" si="31"/>
        <v>32192000</v>
      </c>
      <c r="P590" s="7">
        <f t="shared" si="33"/>
        <v>43972600</v>
      </c>
      <c r="Q590" s="43"/>
    </row>
    <row r="591" spans="1:17" s="33" customFormat="1" ht="33" customHeight="1">
      <c r="A591" s="8" t="s">
        <v>28</v>
      </c>
      <c r="B591" s="82" t="s">
        <v>96</v>
      </c>
      <c r="C591" s="8" t="s">
        <v>95</v>
      </c>
      <c r="D591" s="8"/>
      <c r="E591" s="2">
        <v>197</v>
      </c>
      <c r="F591" s="8" t="s">
        <v>30</v>
      </c>
      <c r="G591" s="6">
        <v>10401600</v>
      </c>
      <c r="H591" s="6">
        <v>1379000</v>
      </c>
      <c r="I591" s="6"/>
      <c r="J591" s="6">
        <f t="shared" si="32"/>
        <v>11780600</v>
      </c>
      <c r="K591" s="6">
        <v>5400000</v>
      </c>
      <c r="L591" s="6">
        <v>788000</v>
      </c>
      <c r="M591" s="6">
        <v>26004000</v>
      </c>
      <c r="N591" s="28">
        <v>0</v>
      </c>
      <c r="O591" s="6">
        <f t="shared" si="31"/>
        <v>32192000</v>
      </c>
      <c r="P591" s="7">
        <f t="shared" si="33"/>
        <v>43972600</v>
      </c>
      <c r="Q591" s="8"/>
    </row>
    <row r="592" spans="1:17" s="33" customFormat="1" ht="33" customHeight="1">
      <c r="A592" s="43">
        <v>162</v>
      </c>
      <c r="B592" s="79" t="s">
        <v>97</v>
      </c>
      <c r="C592" s="43" t="s">
        <v>95</v>
      </c>
      <c r="D592" s="43"/>
      <c r="E592" s="30">
        <v>188</v>
      </c>
      <c r="F592" s="43"/>
      <c r="G592" s="1">
        <v>9926400</v>
      </c>
      <c r="H592" s="1">
        <v>1880000</v>
      </c>
      <c r="I592" s="1"/>
      <c r="J592" s="1">
        <f t="shared" si="32"/>
        <v>11806400</v>
      </c>
      <c r="K592" s="1">
        <v>5400000</v>
      </c>
      <c r="L592" s="1">
        <v>752000</v>
      </c>
      <c r="M592" s="1">
        <v>24816000</v>
      </c>
      <c r="N592" s="44">
        <v>0</v>
      </c>
      <c r="O592" s="1">
        <f t="shared" si="31"/>
        <v>30968000</v>
      </c>
      <c r="P592" s="7">
        <f t="shared" si="33"/>
        <v>42774400</v>
      </c>
      <c r="Q592" s="43"/>
    </row>
    <row r="593" spans="1:17" s="33" customFormat="1" ht="33" customHeight="1">
      <c r="A593" s="8" t="s">
        <v>28</v>
      </c>
      <c r="B593" s="82" t="s">
        <v>97</v>
      </c>
      <c r="C593" s="8" t="s">
        <v>95</v>
      </c>
      <c r="D593" s="8"/>
      <c r="E593" s="2">
        <v>188</v>
      </c>
      <c r="F593" s="8" t="s">
        <v>29</v>
      </c>
      <c r="G593" s="6">
        <v>9926400</v>
      </c>
      <c r="H593" s="6">
        <v>1880000</v>
      </c>
      <c r="I593" s="6"/>
      <c r="J593" s="6">
        <f t="shared" si="32"/>
        <v>11806400</v>
      </c>
      <c r="K593" s="6">
        <v>5400000</v>
      </c>
      <c r="L593" s="6">
        <v>752000</v>
      </c>
      <c r="M593" s="6">
        <v>24816000</v>
      </c>
      <c r="N593" s="28">
        <v>0</v>
      </c>
      <c r="O593" s="6">
        <f t="shared" si="31"/>
        <v>30968000</v>
      </c>
      <c r="P593" s="7">
        <f t="shared" si="33"/>
        <v>42774400</v>
      </c>
      <c r="Q593" s="8"/>
    </row>
    <row r="594" spans="1:17" s="33" customFormat="1" ht="33" customHeight="1">
      <c r="A594" s="43">
        <v>163</v>
      </c>
      <c r="B594" s="79" t="s">
        <v>98</v>
      </c>
      <c r="C594" s="43" t="s">
        <v>95</v>
      </c>
      <c r="D594" s="43"/>
      <c r="E594" s="30">
        <v>367.7</v>
      </c>
      <c r="F594" s="43"/>
      <c r="G594" s="1">
        <v>19414560</v>
      </c>
      <c r="H594" s="1">
        <v>2573900</v>
      </c>
      <c r="I594" s="1"/>
      <c r="J594" s="1">
        <f t="shared" si="32"/>
        <v>21988460</v>
      </c>
      <c r="K594" s="1">
        <v>2700000</v>
      </c>
      <c r="L594" s="1">
        <v>1470800</v>
      </c>
      <c r="M594" s="1">
        <v>48536400</v>
      </c>
      <c r="N594" s="44">
        <v>0</v>
      </c>
      <c r="O594" s="1">
        <f t="shared" si="31"/>
        <v>52707200</v>
      </c>
      <c r="P594" s="7">
        <f t="shared" si="33"/>
        <v>74695660</v>
      </c>
      <c r="Q594" s="43"/>
    </row>
    <row r="595" spans="1:17" s="33" customFormat="1" ht="33" customHeight="1">
      <c r="A595" s="8" t="s">
        <v>28</v>
      </c>
      <c r="B595" s="82" t="s">
        <v>98</v>
      </c>
      <c r="C595" s="8" t="s">
        <v>95</v>
      </c>
      <c r="D595" s="8"/>
      <c r="E595" s="2">
        <v>367.7</v>
      </c>
      <c r="F595" s="8" t="s">
        <v>30</v>
      </c>
      <c r="G595" s="6">
        <v>19414560</v>
      </c>
      <c r="H595" s="6">
        <v>2573900</v>
      </c>
      <c r="I595" s="6"/>
      <c r="J595" s="6">
        <f t="shared" si="32"/>
        <v>21988460</v>
      </c>
      <c r="K595" s="6">
        <v>2700000</v>
      </c>
      <c r="L595" s="6">
        <v>1470800</v>
      </c>
      <c r="M595" s="6">
        <v>48536400</v>
      </c>
      <c r="N595" s="28">
        <v>0</v>
      </c>
      <c r="O595" s="6">
        <f t="shared" si="31"/>
        <v>52707200</v>
      </c>
      <c r="P595" s="7">
        <f t="shared" si="33"/>
        <v>74695660</v>
      </c>
      <c r="Q595" s="8"/>
    </row>
    <row r="596" spans="1:17" s="33" customFormat="1" ht="33" customHeight="1">
      <c r="A596" s="43">
        <v>164</v>
      </c>
      <c r="B596" s="79" t="s">
        <v>99</v>
      </c>
      <c r="C596" s="43" t="s">
        <v>95</v>
      </c>
      <c r="D596" s="43"/>
      <c r="E596" s="30">
        <v>443.5</v>
      </c>
      <c r="F596" s="43"/>
      <c r="G596" s="1">
        <v>23416800</v>
      </c>
      <c r="H596" s="1">
        <v>3104500</v>
      </c>
      <c r="I596" s="1"/>
      <c r="J596" s="1">
        <f t="shared" si="32"/>
        <v>26521300</v>
      </c>
      <c r="K596" s="1">
        <v>2700000</v>
      </c>
      <c r="L596" s="1">
        <v>1774000</v>
      </c>
      <c r="M596" s="1">
        <v>58542000</v>
      </c>
      <c r="N596" s="44">
        <v>0</v>
      </c>
      <c r="O596" s="1">
        <f t="shared" si="31"/>
        <v>63016000</v>
      </c>
      <c r="P596" s="7">
        <f t="shared" si="33"/>
        <v>89537300</v>
      </c>
      <c r="Q596" s="43"/>
    </row>
    <row r="597" spans="1:17" s="33" customFormat="1" ht="33" customHeight="1">
      <c r="A597" s="8" t="s">
        <v>28</v>
      </c>
      <c r="B597" s="82" t="s">
        <v>99</v>
      </c>
      <c r="C597" s="8" t="s">
        <v>95</v>
      </c>
      <c r="D597" s="8"/>
      <c r="E597" s="2">
        <v>443.5</v>
      </c>
      <c r="F597" s="8" t="s">
        <v>30</v>
      </c>
      <c r="G597" s="6">
        <v>23416800</v>
      </c>
      <c r="H597" s="6">
        <v>3104500</v>
      </c>
      <c r="I597" s="6"/>
      <c r="J597" s="6">
        <f t="shared" si="32"/>
        <v>26521300</v>
      </c>
      <c r="K597" s="6">
        <v>2700000</v>
      </c>
      <c r="L597" s="6">
        <v>1774000</v>
      </c>
      <c r="M597" s="6">
        <v>58542000</v>
      </c>
      <c r="N597" s="28">
        <v>0</v>
      </c>
      <c r="O597" s="6">
        <f t="shared" si="31"/>
        <v>63016000</v>
      </c>
      <c r="P597" s="7">
        <f t="shared" si="33"/>
        <v>89537300</v>
      </c>
      <c r="Q597" s="8"/>
    </row>
    <row r="598" spans="1:17" s="33" customFormat="1" ht="33" customHeight="1">
      <c r="A598" s="43">
        <v>165</v>
      </c>
      <c r="B598" s="79" t="s">
        <v>100</v>
      </c>
      <c r="C598" s="43" t="s">
        <v>95</v>
      </c>
      <c r="D598" s="43"/>
      <c r="E598" s="30">
        <v>251.6</v>
      </c>
      <c r="F598" s="43"/>
      <c r="G598" s="1">
        <v>13284480</v>
      </c>
      <c r="H598" s="1">
        <v>1761200</v>
      </c>
      <c r="I598" s="1"/>
      <c r="J598" s="1">
        <f t="shared" si="32"/>
        <v>15045680</v>
      </c>
      <c r="K598" s="1">
        <v>6750000</v>
      </c>
      <c r="L598" s="1">
        <v>1006400</v>
      </c>
      <c r="M598" s="1">
        <v>33211200</v>
      </c>
      <c r="N598" s="44">
        <v>0</v>
      </c>
      <c r="O598" s="1">
        <f t="shared" si="31"/>
        <v>40967600</v>
      </c>
      <c r="P598" s="7">
        <f t="shared" si="33"/>
        <v>56013280</v>
      </c>
      <c r="Q598" s="43"/>
    </row>
    <row r="599" spans="1:17" s="33" customFormat="1" ht="33" customHeight="1">
      <c r="A599" s="8" t="s">
        <v>28</v>
      </c>
      <c r="B599" s="82" t="s">
        <v>100</v>
      </c>
      <c r="C599" s="8" t="s">
        <v>95</v>
      </c>
      <c r="D599" s="8"/>
      <c r="E599" s="2">
        <v>251.6</v>
      </c>
      <c r="F599" s="8" t="s">
        <v>30</v>
      </c>
      <c r="G599" s="6">
        <v>13284480</v>
      </c>
      <c r="H599" s="6">
        <v>1761200</v>
      </c>
      <c r="I599" s="6"/>
      <c r="J599" s="6">
        <f t="shared" si="32"/>
        <v>15045680</v>
      </c>
      <c r="K599" s="6">
        <v>6750000</v>
      </c>
      <c r="L599" s="6">
        <v>1006400</v>
      </c>
      <c r="M599" s="6">
        <v>33211200</v>
      </c>
      <c r="N599" s="28">
        <v>0</v>
      </c>
      <c r="O599" s="6">
        <f t="shared" si="31"/>
        <v>40967600</v>
      </c>
      <c r="P599" s="7">
        <f t="shared" si="33"/>
        <v>56013280</v>
      </c>
      <c r="Q599" s="8"/>
    </row>
    <row r="600" spans="1:17" s="33" customFormat="1" ht="33" customHeight="1">
      <c r="A600" s="43">
        <v>166</v>
      </c>
      <c r="B600" s="79" t="s">
        <v>101</v>
      </c>
      <c r="C600" s="43" t="s">
        <v>95</v>
      </c>
      <c r="D600" s="43"/>
      <c r="E600" s="30">
        <v>375.2</v>
      </c>
      <c r="F600" s="43"/>
      <c r="G600" s="1">
        <v>19810560</v>
      </c>
      <c r="H600" s="1">
        <v>3205400</v>
      </c>
      <c r="I600" s="1"/>
      <c r="J600" s="1">
        <f t="shared" si="32"/>
        <v>23015960</v>
      </c>
      <c r="K600" s="1">
        <v>9450000</v>
      </c>
      <c r="L600" s="1">
        <v>1500800</v>
      </c>
      <c r="M600" s="1">
        <v>49526400</v>
      </c>
      <c r="N600" s="44">
        <v>0</v>
      </c>
      <c r="O600" s="1">
        <f t="shared" si="31"/>
        <v>60477200</v>
      </c>
      <c r="P600" s="7">
        <f t="shared" si="33"/>
        <v>83493160</v>
      </c>
      <c r="Q600" s="43"/>
    </row>
    <row r="601" spans="1:17" s="33" customFormat="1" ht="33" customHeight="1">
      <c r="A601" s="8" t="s">
        <v>28</v>
      </c>
      <c r="B601" s="82" t="s">
        <v>101</v>
      </c>
      <c r="C601" s="8" t="s">
        <v>95</v>
      </c>
      <c r="D601" s="8"/>
      <c r="E601" s="2">
        <v>193</v>
      </c>
      <c r="F601" s="8" t="s">
        <v>29</v>
      </c>
      <c r="G601" s="6">
        <v>10190400</v>
      </c>
      <c r="H601" s="6">
        <v>1930000</v>
      </c>
      <c r="I601" s="6"/>
      <c r="J601" s="6">
        <f t="shared" si="32"/>
        <v>12120400</v>
      </c>
      <c r="K601" s="6">
        <v>9450000</v>
      </c>
      <c r="L601" s="6">
        <v>772000</v>
      </c>
      <c r="M601" s="6">
        <v>25476000</v>
      </c>
      <c r="N601" s="28">
        <v>0</v>
      </c>
      <c r="O601" s="6">
        <f t="shared" si="31"/>
        <v>35698000</v>
      </c>
      <c r="P601" s="7">
        <f t="shared" si="33"/>
        <v>47818400</v>
      </c>
      <c r="Q601" s="8"/>
    </row>
    <row r="602" spans="1:17" s="33" customFormat="1" ht="33" customHeight="1">
      <c r="A602" s="8" t="s">
        <v>28</v>
      </c>
      <c r="B602" s="82" t="s">
        <v>101</v>
      </c>
      <c r="C602" s="8" t="s">
        <v>95</v>
      </c>
      <c r="D602" s="8"/>
      <c r="E602" s="2">
        <v>182.2</v>
      </c>
      <c r="F602" s="8" t="s">
        <v>30</v>
      </c>
      <c r="G602" s="6">
        <v>9620160</v>
      </c>
      <c r="H602" s="6">
        <v>1275400</v>
      </c>
      <c r="I602" s="6"/>
      <c r="J602" s="6">
        <f t="shared" si="32"/>
        <v>10895560</v>
      </c>
      <c r="K602" s="6">
        <v>0</v>
      </c>
      <c r="L602" s="6">
        <v>728800</v>
      </c>
      <c r="M602" s="6">
        <v>24050400</v>
      </c>
      <c r="N602" s="28">
        <v>0</v>
      </c>
      <c r="O602" s="6">
        <f t="shared" si="31"/>
        <v>24779200</v>
      </c>
      <c r="P602" s="7">
        <f t="shared" si="33"/>
        <v>35674760</v>
      </c>
      <c r="Q602" s="8"/>
    </row>
    <row r="603" spans="1:17" s="33" customFormat="1" ht="33" customHeight="1">
      <c r="A603" s="43">
        <v>167</v>
      </c>
      <c r="B603" s="79" t="s">
        <v>102</v>
      </c>
      <c r="C603" s="43" t="s">
        <v>95</v>
      </c>
      <c r="D603" s="43"/>
      <c r="E603" s="30">
        <v>464.2</v>
      </c>
      <c r="F603" s="43"/>
      <c r="G603" s="1">
        <v>24509760</v>
      </c>
      <c r="H603" s="1">
        <v>3529300</v>
      </c>
      <c r="I603" s="1"/>
      <c r="J603" s="1">
        <f t="shared" si="32"/>
        <v>28039060</v>
      </c>
      <c r="K603" s="1">
        <v>6750000</v>
      </c>
      <c r="L603" s="1">
        <v>1856800</v>
      </c>
      <c r="M603" s="1">
        <v>61274400</v>
      </c>
      <c r="N603" s="44">
        <v>0</v>
      </c>
      <c r="O603" s="1">
        <f t="shared" si="31"/>
        <v>69881200</v>
      </c>
      <c r="P603" s="7">
        <f t="shared" si="33"/>
        <v>97920260</v>
      </c>
      <c r="Q603" s="43"/>
    </row>
    <row r="604" spans="1:17" s="33" customFormat="1" ht="33" customHeight="1">
      <c r="A604" s="8" t="s">
        <v>28</v>
      </c>
      <c r="B604" s="82" t="s">
        <v>102</v>
      </c>
      <c r="C604" s="8" t="s">
        <v>95</v>
      </c>
      <c r="D604" s="8"/>
      <c r="E604" s="2">
        <v>93.3</v>
      </c>
      <c r="F604" s="8" t="s">
        <v>29</v>
      </c>
      <c r="G604" s="6">
        <v>4926240</v>
      </c>
      <c r="H604" s="6">
        <v>933000</v>
      </c>
      <c r="I604" s="6"/>
      <c r="J604" s="6">
        <f t="shared" si="32"/>
        <v>5859240</v>
      </c>
      <c r="K604" s="6">
        <v>6750000</v>
      </c>
      <c r="L604" s="6">
        <v>373200</v>
      </c>
      <c r="M604" s="6">
        <v>12315600</v>
      </c>
      <c r="N604" s="28">
        <v>0</v>
      </c>
      <c r="O604" s="6">
        <f t="shared" si="31"/>
        <v>19438800</v>
      </c>
      <c r="P604" s="7">
        <f t="shared" si="33"/>
        <v>25298040</v>
      </c>
      <c r="Q604" s="8"/>
    </row>
    <row r="605" spans="1:17" s="33" customFormat="1" ht="33" customHeight="1">
      <c r="A605" s="8" t="s">
        <v>28</v>
      </c>
      <c r="B605" s="82" t="s">
        <v>102</v>
      </c>
      <c r="C605" s="8" t="s">
        <v>95</v>
      </c>
      <c r="D605" s="8"/>
      <c r="E605" s="2">
        <v>370.9</v>
      </c>
      <c r="F605" s="8" t="s">
        <v>30</v>
      </c>
      <c r="G605" s="6">
        <v>19583520</v>
      </c>
      <c r="H605" s="6">
        <v>2596300</v>
      </c>
      <c r="I605" s="6"/>
      <c r="J605" s="6">
        <f t="shared" si="32"/>
        <v>22179820</v>
      </c>
      <c r="K605" s="6">
        <v>0</v>
      </c>
      <c r="L605" s="6">
        <v>1483600</v>
      </c>
      <c r="M605" s="6">
        <v>48958800</v>
      </c>
      <c r="N605" s="28">
        <v>0</v>
      </c>
      <c r="O605" s="6">
        <f t="shared" si="31"/>
        <v>50442400</v>
      </c>
      <c r="P605" s="7">
        <f t="shared" si="33"/>
        <v>72622220</v>
      </c>
      <c r="Q605" s="8"/>
    </row>
    <row r="606" spans="1:17" s="33" customFormat="1" ht="33" customHeight="1">
      <c r="A606" s="43">
        <v>168</v>
      </c>
      <c r="B606" s="79" t="s">
        <v>103</v>
      </c>
      <c r="C606" s="43" t="s">
        <v>95</v>
      </c>
      <c r="D606" s="43"/>
      <c r="E606" s="30">
        <v>282.7</v>
      </c>
      <c r="F606" s="43"/>
      <c r="G606" s="1">
        <v>14926560</v>
      </c>
      <c r="H606" s="1">
        <v>1978900</v>
      </c>
      <c r="I606" s="1"/>
      <c r="J606" s="1">
        <f t="shared" si="32"/>
        <v>16905460</v>
      </c>
      <c r="K606" s="1">
        <v>6750000</v>
      </c>
      <c r="L606" s="1">
        <v>1130800</v>
      </c>
      <c r="M606" s="1">
        <v>37316400</v>
      </c>
      <c r="N606" s="44">
        <v>0</v>
      </c>
      <c r="O606" s="1">
        <f t="shared" si="31"/>
        <v>45197200</v>
      </c>
      <c r="P606" s="7">
        <f t="shared" si="33"/>
        <v>62102660</v>
      </c>
      <c r="Q606" s="43"/>
    </row>
    <row r="607" spans="1:17" s="33" customFormat="1" ht="33" customHeight="1">
      <c r="A607" s="8" t="s">
        <v>28</v>
      </c>
      <c r="B607" s="82" t="s">
        <v>103</v>
      </c>
      <c r="C607" s="8" t="s">
        <v>95</v>
      </c>
      <c r="D607" s="8"/>
      <c r="E607" s="2">
        <v>282.7</v>
      </c>
      <c r="F607" s="8" t="s">
        <v>30</v>
      </c>
      <c r="G607" s="6">
        <v>14926560</v>
      </c>
      <c r="H607" s="6">
        <v>1978900</v>
      </c>
      <c r="I607" s="6"/>
      <c r="J607" s="6">
        <f t="shared" si="32"/>
        <v>16905460</v>
      </c>
      <c r="K607" s="6">
        <v>6750000</v>
      </c>
      <c r="L607" s="6">
        <v>1130800</v>
      </c>
      <c r="M607" s="6">
        <v>37316400</v>
      </c>
      <c r="N607" s="28">
        <v>0</v>
      </c>
      <c r="O607" s="6">
        <f t="shared" si="31"/>
        <v>45197200</v>
      </c>
      <c r="P607" s="7">
        <f t="shared" si="33"/>
        <v>62102660</v>
      </c>
      <c r="Q607" s="8"/>
    </row>
    <row r="608" spans="1:17" s="33" customFormat="1" ht="33" customHeight="1">
      <c r="A608" s="43">
        <v>169</v>
      </c>
      <c r="B608" s="79" t="s">
        <v>104</v>
      </c>
      <c r="C608" s="43" t="s">
        <v>95</v>
      </c>
      <c r="D608" s="43"/>
      <c r="E608" s="30">
        <v>208.9</v>
      </c>
      <c r="F608" s="43"/>
      <c r="G608" s="1">
        <v>11029920</v>
      </c>
      <c r="H608" s="1">
        <v>1462300</v>
      </c>
      <c r="I608" s="1"/>
      <c r="J608" s="1">
        <f t="shared" si="32"/>
        <v>12492220</v>
      </c>
      <c r="K608" s="1">
        <v>6750000</v>
      </c>
      <c r="L608" s="1">
        <v>835600</v>
      </c>
      <c r="M608" s="1">
        <v>27574800</v>
      </c>
      <c r="N608" s="44">
        <v>0</v>
      </c>
      <c r="O608" s="1">
        <f t="shared" si="31"/>
        <v>35160400</v>
      </c>
      <c r="P608" s="7">
        <f t="shared" si="33"/>
        <v>47652620</v>
      </c>
      <c r="Q608" s="43"/>
    </row>
    <row r="609" spans="1:17" s="33" customFormat="1" ht="33" customHeight="1">
      <c r="A609" s="8" t="s">
        <v>28</v>
      </c>
      <c r="B609" s="82" t="s">
        <v>104</v>
      </c>
      <c r="C609" s="8" t="s">
        <v>95</v>
      </c>
      <c r="D609" s="8"/>
      <c r="E609" s="2">
        <v>208.9</v>
      </c>
      <c r="F609" s="8" t="s">
        <v>30</v>
      </c>
      <c r="G609" s="6">
        <v>11029920</v>
      </c>
      <c r="H609" s="6">
        <v>1462300</v>
      </c>
      <c r="I609" s="6"/>
      <c r="J609" s="6">
        <f t="shared" si="32"/>
        <v>12492220</v>
      </c>
      <c r="K609" s="6">
        <v>6750000</v>
      </c>
      <c r="L609" s="6">
        <v>835600</v>
      </c>
      <c r="M609" s="6">
        <v>27574800</v>
      </c>
      <c r="N609" s="28">
        <v>0</v>
      </c>
      <c r="O609" s="6">
        <f t="shared" si="31"/>
        <v>35160400</v>
      </c>
      <c r="P609" s="7">
        <f t="shared" si="33"/>
        <v>47652620</v>
      </c>
      <c r="Q609" s="8"/>
    </row>
    <row r="610" spans="1:17" s="33" customFormat="1" ht="33" customHeight="1">
      <c r="A610" s="43">
        <v>170</v>
      </c>
      <c r="B610" s="79" t="s">
        <v>105</v>
      </c>
      <c r="C610" s="43" t="s">
        <v>95</v>
      </c>
      <c r="D610" s="43"/>
      <c r="E610" s="30">
        <v>328.6</v>
      </c>
      <c r="F610" s="43"/>
      <c r="G610" s="1">
        <v>17350080</v>
      </c>
      <c r="H610" s="1">
        <v>2300200</v>
      </c>
      <c r="I610" s="1"/>
      <c r="J610" s="1">
        <f t="shared" si="32"/>
        <v>19650280</v>
      </c>
      <c r="K610" s="1">
        <v>2700000</v>
      </c>
      <c r="L610" s="1">
        <v>1314400</v>
      </c>
      <c r="M610" s="1">
        <v>43375200</v>
      </c>
      <c r="N610" s="44">
        <v>0</v>
      </c>
      <c r="O610" s="1">
        <f t="shared" si="31"/>
        <v>47389600</v>
      </c>
      <c r="P610" s="7">
        <f t="shared" si="33"/>
        <v>67039880</v>
      </c>
      <c r="Q610" s="43"/>
    </row>
    <row r="611" spans="1:17" s="33" customFormat="1" ht="33" customHeight="1">
      <c r="A611" s="8" t="s">
        <v>28</v>
      </c>
      <c r="B611" s="82" t="s">
        <v>105</v>
      </c>
      <c r="C611" s="8" t="s">
        <v>95</v>
      </c>
      <c r="D611" s="8"/>
      <c r="E611" s="2">
        <v>328.6</v>
      </c>
      <c r="F611" s="8" t="s">
        <v>30</v>
      </c>
      <c r="G611" s="6">
        <v>17350080</v>
      </c>
      <c r="H611" s="6">
        <v>2300200</v>
      </c>
      <c r="I611" s="6"/>
      <c r="J611" s="6">
        <f t="shared" si="32"/>
        <v>19650280</v>
      </c>
      <c r="K611" s="6">
        <v>2700000</v>
      </c>
      <c r="L611" s="6">
        <v>1314400</v>
      </c>
      <c r="M611" s="6">
        <v>43375200</v>
      </c>
      <c r="N611" s="28">
        <v>0</v>
      </c>
      <c r="O611" s="6">
        <f t="shared" si="31"/>
        <v>47389600</v>
      </c>
      <c r="P611" s="7">
        <f t="shared" si="33"/>
        <v>67039880</v>
      </c>
      <c r="Q611" s="8"/>
    </row>
    <row r="612" spans="1:17" s="33" customFormat="1" ht="33" customHeight="1">
      <c r="A612" s="43">
        <v>171</v>
      </c>
      <c r="B612" s="79" t="s">
        <v>106</v>
      </c>
      <c r="C612" s="43" t="s">
        <v>95</v>
      </c>
      <c r="D612" s="43"/>
      <c r="E612" s="30">
        <v>316.5</v>
      </c>
      <c r="F612" s="43"/>
      <c r="G612" s="1">
        <v>16711200</v>
      </c>
      <c r="H612" s="1">
        <v>2215500</v>
      </c>
      <c r="I612" s="1"/>
      <c r="J612" s="1">
        <f t="shared" si="32"/>
        <v>18926700</v>
      </c>
      <c r="K612" s="1">
        <v>4050000</v>
      </c>
      <c r="L612" s="1">
        <v>1266000</v>
      </c>
      <c r="M612" s="1">
        <v>41778000</v>
      </c>
      <c r="N612" s="44">
        <v>0</v>
      </c>
      <c r="O612" s="1">
        <f t="shared" si="31"/>
        <v>47094000</v>
      </c>
      <c r="P612" s="7">
        <f t="shared" si="33"/>
        <v>66020700</v>
      </c>
      <c r="Q612" s="43"/>
    </row>
    <row r="613" spans="1:17" s="33" customFormat="1" ht="33" customHeight="1">
      <c r="A613" s="8" t="s">
        <v>28</v>
      </c>
      <c r="B613" s="82" t="s">
        <v>106</v>
      </c>
      <c r="C613" s="8" t="s">
        <v>95</v>
      </c>
      <c r="D613" s="8"/>
      <c r="E613" s="2">
        <v>316.5</v>
      </c>
      <c r="F613" s="8" t="s">
        <v>30</v>
      </c>
      <c r="G613" s="6">
        <v>16711200</v>
      </c>
      <c r="H613" s="6">
        <v>2215500</v>
      </c>
      <c r="I613" s="6"/>
      <c r="J613" s="6">
        <f t="shared" si="32"/>
        <v>18926700</v>
      </c>
      <c r="K613" s="6">
        <v>4050000</v>
      </c>
      <c r="L613" s="6">
        <v>1266000</v>
      </c>
      <c r="M613" s="6">
        <v>41778000</v>
      </c>
      <c r="N613" s="28">
        <v>0</v>
      </c>
      <c r="O613" s="6">
        <f t="shared" si="31"/>
        <v>47094000</v>
      </c>
      <c r="P613" s="7">
        <f t="shared" si="33"/>
        <v>66020700</v>
      </c>
      <c r="Q613" s="8"/>
    </row>
    <row r="614" spans="1:17" s="33" customFormat="1" ht="33" customHeight="1">
      <c r="A614" s="43">
        <v>172</v>
      </c>
      <c r="B614" s="79" t="s">
        <v>107</v>
      </c>
      <c r="C614" s="43" t="s">
        <v>95</v>
      </c>
      <c r="D614" s="43"/>
      <c r="E614" s="30">
        <v>209.3</v>
      </c>
      <c r="F614" s="43"/>
      <c r="G614" s="1">
        <v>11051040</v>
      </c>
      <c r="H614" s="1">
        <v>1465100</v>
      </c>
      <c r="I614" s="1"/>
      <c r="J614" s="1">
        <f t="shared" si="32"/>
        <v>12516140</v>
      </c>
      <c r="K614" s="1">
        <v>4050000</v>
      </c>
      <c r="L614" s="1">
        <v>837200</v>
      </c>
      <c r="M614" s="1">
        <v>27627600</v>
      </c>
      <c r="N614" s="44">
        <v>0</v>
      </c>
      <c r="O614" s="1">
        <f t="shared" si="31"/>
        <v>32514800</v>
      </c>
      <c r="P614" s="7">
        <f t="shared" si="33"/>
        <v>45030940</v>
      </c>
      <c r="Q614" s="43"/>
    </row>
    <row r="615" spans="1:17" s="33" customFormat="1" ht="33" customHeight="1">
      <c r="A615" s="8" t="s">
        <v>28</v>
      </c>
      <c r="B615" s="82" t="s">
        <v>107</v>
      </c>
      <c r="C615" s="8" t="s">
        <v>95</v>
      </c>
      <c r="D615" s="8"/>
      <c r="E615" s="2">
        <v>209.3</v>
      </c>
      <c r="F615" s="8" t="s">
        <v>30</v>
      </c>
      <c r="G615" s="6">
        <v>11051040</v>
      </c>
      <c r="H615" s="6">
        <v>1465100</v>
      </c>
      <c r="I615" s="6"/>
      <c r="J615" s="6">
        <f t="shared" si="32"/>
        <v>12516140</v>
      </c>
      <c r="K615" s="6">
        <v>4050000</v>
      </c>
      <c r="L615" s="6">
        <v>837200</v>
      </c>
      <c r="M615" s="6">
        <v>27627600</v>
      </c>
      <c r="N615" s="28">
        <v>0</v>
      </c>
      <c r="O615" s="6">
        <f t="shared" si="31"/>
        <v>32514800</v>
      </c>
      <c r="P615" s="7">
        <f t="shared" si="33"/>
        <v>45030940</v>
      </c>
      <c r="Q615" s="8"/>
    </row>
    <row r="616" spans="1:17" s="33" customFormat="1" ht="33" customHeight="1">
      <c r="A616" s="43">
        <v>173</v>
      </c>
      <c r="B616" s="79" t="s">
        <v>108</v>
      </c>
      <c r="C616" s="43" t="s">
        <v>95</v>
      </c>
      <c r="D616" s="43"/>
      <c r="E616" s="30">
        <v>238</v>
      </c>
      <c r="F616" s="43"/>
      <c r="G616" s="1">
        <v>12566400</v>
      </c>
      <c r="H616" s="1">
        <v>1666000</v>
      </c>
      <c r="I616" s="1"/>
      <c r="J616" s="1">
        <f t="shared" si="32"/>
        <v>14232400</v>
      </c>
      <c r="K616" s="1">
        <v>2700000</v>
      </c>
      <c r="L616" s="1">
        <v>952000</v>
      </c>
      <c r="M616" s="1">
        <v>31416000</v>
      </c>
      <c r="N616" s="44">
        <v>0</v>
      </c>
      <c r="O616" s="1">
        <f t="shared" si="31"/>
        <v>35068000</v>
      </c>
      <c r="P616" s="7">
        <f t="shared" si="33"/>
        <v>49300400</v>
      </c>
      <c r="Q616" s="43"/>
    </row>
    <row r="617" spans="1:17" s="33" customFormat="1" ht="33" customHeight="1">
      <c r="A617" s="8" t="s">
        <v>28</v>
      </c>
      <c r="B617" s="82" t="s">
        <v>108</v>
      </c>
      <c r="C617" s="8" t="s">
        <v>95</v>
      </c>
      <c r="D617" s="8"/>
      <c r="E617" s="2">
        <v>238</v>
      </c>
      <c r="F617" s="8" t="s">
        <v>30</v>
      </c>
      <c r="G617" s="6">
        <v>12566400</v>
      </c>
      <c r="H617" s="6">
        <v>1666000</v>
      </c>
      <c r="I617" s="6"/>
      <c r="J617" s="6">
        <f t="shared" si="32"/>
        <v>14232400</v>
      </c>
      <c r="K617" s="6">
        <v>2700000</v>
      </c>
      <c r="L617" s="6">
        <v>952000</v>
      </c>
      <c r="M617" s="6">
        <v>31416000</v>
      </c>
      <c r="N617" s="28">
        <v>0</v>
      </c>
      <c r="O617" s="6">
        <f t="shared" si="31"/>
        <v>35068000</v>
      </c>
      <c r="P617" s="7">
        <f t="shared" si="33"/>
        <v>49300400</v>
      </c>
      <c r="Q617" s="8"/>
    </row>
    <row r="618" spans="1:17" s="33" customFormat="1" ht="33" customHeight="1">
      <c r="A618" s="43">
        <v>174</v>
      </c>
      <c r="B618" s="79" t="s">
        <v>109</v>
      </c>
      <c r="C618" s="43" t="s">
        <v>95</v>
      </c>
      <c r="D618" s="43"/>
      <c r="E618" s="30">
        <v>210.1</v>
      </c>
      <c r="F618" s="43"/>
      <c r="G618" s="1">
        <v>11093280</v>
      </c>
      <c r="H618" s="1">
        <v>1470700</v>
      </c>
      <c r="I618" s="1"/>
      <c r="J618" s="1">
        <f t="shared" si="32"/>
        <v>12563980</v>
      </c>
      <c r="K618" s="1">
        <v>1350000</v>
      </c>
      <c r="L618" s="1">
        <v>840400</v>
      </c>
      <c r="M618" s="1">
        <v>27733200</v>
      </c>
      <c r="N618" s="44">
        <v>0</v>
      </c>
      <c r="O618" s="1">
        <f t="shared" si="31"/>
        <v>29923600</v>
      </c>
      <c r="P618" s="7">
        <f t="shared" si="33"/>
        <v>42487580</v>
      </c>
      <c r="Q618" s="43"/>
    </row>
    <row r="619" spans="1:17" s="33" customFormat="1" ht="33" customHeight="1">
      <c r="A619" s="8" t="s">
        <v>28</v>
      </c>
      <c r="B619" s="82" t="s">
        <v>109</v>
      </c>
      <c r="C619" s="8" t="s">
        <v>95</v>
      </c>
      <c r="D619" s="8"/>
      <c r="E619" s="2">
        <v>210.1</v>
      </c>
      <c r="F619" s="8" t="s">
        <v>30</v>
      </c>
      <c r="G619" s="6">
        <v>11093280</v>
      </c>
      <c r="H619" s="6">
        <v>1470700</v>
      </c>
      <c r="I619" s="6"/>
      <c r="J619" s="6">
        <f t="shared" ref="J619:J650" si="34">H619+G619</f>
        <v>12563980</v>
      </c>
      <c r="K619" s="6">
        <v>1350000</v>
      </c>
      <c r="L619" s="6">
        <v>840400</v>
      </c>
      <c r="M619" s="6">
        <v>27733200</v>
      </c>
      <c r="N619" s="28">
        <v>0</v>
      </c>
      <c r="O619" s="6">
        <f t="shared" si="31"/>
        <v>29923600</v>
      </c>
      <c r="P619" s="7">
        <f t="shared" si="33"/>
        <v>42487580</v>
      </c>
      <c r="Q619" s="8"/>
    </row>
    <row r="620" spans="1:17" s="33" customFormat="1" ht="33" customHeight="1">
      <c r="A620" s="43">
        <v>175</v>
      </c>
      <c r="B620" s="79" t="s">
        <v>110</v>
      </c>
      <c r="C620" s="43" t="s">
        <v>95</v>
      </c>
      <c r="D620" s="43"/>
      <c r="E620" s="30">
        <v>213.8</v>
      </c>
      <c r="F620" s="43"/>
      <c r="G620" s="1">
        <v>11288640</v>
      </c>
      <c r="H620" s="1">
        <v>1496600</v>
      </c>
      <c r="I620" s="1"/>
      <c r="J620" s="1">
        <f t="shared" si="34"/>
        <v>12785240</v>
      </c>
      <c r="K620" s="1">
        <v>8100000</v>
      </c>
      <c r="L620" s="1">
        <v>855200</v>
      </c>
      <c r="M620" s="1">
        <v>28221600</v>
      </c>
      <c r="N620" s="44">
        <v>0</v>
      </c>
      <c r="O620" s="1">
        <f t="shared" si="31"/>
        <v>37176800</v>
      </c>
      <c r="P620" s="7">
        <f t="shared" si="33"/>
        <v>49962040</v>
      </c>
      <c r="Q620" s="43"/>
    </row>
    <row r="621" spans="1:17" s="33" customFormat="1" ht="33" customHeight="1">
      <c r="A621" s="8" t="s">
        <v>28</v>
      </c>
      <c r="B621" s="82" t="s">
        <v>110</v>
      </c>
      <c r="C621" s="8" t="s">
        <v>95</v>
      </c>
      <c r="D621" s="8"/>
      <c r="E621" s="2">
        <v>213.8</v>
      </c>
      <c r="F621" s="8" t="s">
        <v>30</v>
      </c>
      <c r="G621" s="6">
        <v>11288640</v>
      </c>
      <c r="H621" s="6">
        <v>1496600</v>
      </c>
      <c r="I621" s="6"/>
      <c r="J621" s="6">
        <f t="shared" si="34"/>
        <v>12785240</v>
      </c>
      <c r="K621" s="6">
        <v>8100000</v>
      </c>
      <c r="L621" s="6">
        <v>855200</v>
      </c>
      <c r="M621" s="6">
        <v>28221600</v>
      </c>
      <c r="N621" s="28">
        <v>0</v>
      </c>
      <c r="O621" s="6">
        <f t="shared" si="31"/>
        <v>37176800</v>
      </c>
      <c r="P621" s="7">
        <f t="shared" si="33"/>
        <v>49962040</v>
      </c>
      <c r="Q621" s="8"/>
    </row>
    <row r="622" spans="1:17" s="33" customFormat="1" ht="33" customHeight="1">
      <c r="A622" s="43">
        <v>176</v>
      </c>
      <c r="B622" s="79" t="s">
        <v>111</v>
      </c>
      <c r="C622" s="43" t="s">
        <v>95</v>
      </c>
      <c r="D622" s="43"/>
      <c r="E622" s="30">
        <v>344</v>
      </c>
      <c r="F622" s="43"/>
      <c r="G622" s="1">
        <v>18163200</v>
      </c>
      <c r="H622" s="1">
        <v>2408000</v>
      </c>
      <c r="I622" s="1"/>
      <c r="J622" s="1">
        <f t="shared" si="34"/>
        <v>20571200</v>
      </c>
      <c r="K622" s="1">
        <v>1350000</v>
      </c>
      <c r="L622" s="1">
        <v>1376000</v>
      </c>
      <c r="M622" s="1">
        <v>45408000</v>
      </c>
      <c r="N622" s="44">
        <v>0</v>
      </c>
      <c r="O622" s="1">
        <f t="shared" si="31"/>
        <v>48134000</v>
      </c>
      <c r="P622" s="7">
        <f t="shared" si="33"/>
        <v>68705200</v>
      </c>
      <c r="Q622" s="43"/>
    </row>
    <row r="623" spans="1:17" s="33" customFormat="1" ht="33" customHeight="1">
      <c r="A623" s="8" t="s">
        <v>28</v>
      </c>
      <c r="B623" s="82" t="s">
        <v>111</v>
      </c>
      <c r="C623" s="8" t="s">
        <v>95</v>
      </c>
      <c r="D623" s="8"/>
      <c r="E623" s="2">
        <v>213.6</v>
      </c>
      <c r="F623" s="8" t="s">
        <v>30</v>
      </c>
      <c r="G623" s="6">
        <v>11278080</v>
      </c>
      <c r="H623" s="6">
        <v>1495200</v>
      </c>
      <c r="I623" s="6"/>
      <c r="J623" s="6">
        <f t="shared" si="34"/>
        <v>12773280</v>
      </c>
      <c r="K623" s="6">
        <v>1350000</v>
      </c>
      <c r="L623" s="6">
        <v>854400</v>
      </c>
      <c r="M623" s="6">
        <v>28195200</v>
      </c>
      <c r="N623" s="28">
        <v>0</v>
      </c>
      <c r="O623" s="6">
        <f t="shared" ref="O623:O665" si="35">M623+L623+K623</f>
        <v>30399600</v>
      </c>
      <c r="P623" s="7">
        <f t="shared" si="33"/>
        <v>43172880</v>
      </c>
      <c r="Q623" s="8"/>
    </row>
    <row r="624" spans="1:17" s="33" customFormat="1" ht="33" customHeight="1">
      <c r="A624" s="8" t="s">
        <v>28</v>
      </c>
      <c r="B624" s="82" t="s">
        <v>111</v>
      </c>
      <c r="C624" s="8" t="s">
        <v>95</v>
      </c>
      <c r="D624" s="8"/>
      <c r="E624" s="29">
        <v>130.4</v>
      </c>
      <c r="F624" s="8" t="s">
        <v>30</v>
      </c>
      <c r="G624" s="6">
        <v>6885120</v>
      </c>
      <c r="H624" s="6">
        <v>912800</v>
      </c>
      <c r="I624" s="6"/>
      <c r="J624" s="6">
        <f t="shared" si="34"/>
        <v>7797920</v>
      </c>
      <c r="K624" s="6">
        <v>0</v>
      </c>
      <c r="L624" s="6">
        <v>521600</v>
      </c>
      <c r="M624" s="6">
        <v>17212800</v>
      </c>
      <c r="N624" s="28">
        <v>0</v>
      </c>
      <c r="O624" s="6">
        <f t="shared" si="35"/>
        <v>17734400</v>
      </c>
      <c r="P624" s="7">
        <f t="shared" si="33"/>
        <v>25532320</v>
      </c>
      <c r="Q624" s="8"/>
    </row>
    <row r="625" spans="1:17" s="33" customFormat="1" ht="33" customHeight="1">
      <c r="A625" s="43">
        <v>177</v>
      </c>
      <c r="B625" s="79" t="s">
        <v>112</v>
      </c>
      <c r="C625" s="43" t="s">
        <v>95</v>
      </c>
      <c r="D625" s="43"/>
      <c r="E625" s="83">
        <v>442.7</v>
      </c>
      <c r="F625" s="43"/>
      <c r="G625" s="1">
        <v>23374560</v>
      </c>
      <c r="H625" s="1">
        <v>3098900</v>
      </c>
      <c r="I625" s="1"/>
      <c r="J625" s="1">
        <f t="shared" si="34"/>
        <v>26473460</v>
      </c>
      <c r="K625" s="1">
        <v>2700000</v>
      </c>
      <c r="L625" s="1">
        <v>1770800</v>
      </c>
      <c r="M625" s="1">
        <v>58436400</v>
      </c>
      <c r="N625" s="44">
        <v>0</v>
      </c>
      <c r="O625" s="1">
        <f t="shared" si="35"/>
        <v>62907200</v>
      </c>
      <c r="P625" s="7">
        <f t="shared" si="33"/>
        <v>89380660</v>
      </c>
      <c r="Q625" s="43"/>
    </row>
    <row r="626" spans="1:17" s="33" customFormat="1" ht="33" customHeight="1">
      <c r="A626" s="8" t="s">
        <v>28</v>
      </c>
      <c r="B626" s="82" t="s">
        <v>112</v>
      </c>
      <c r="C626" s="8" t="s">
        <v>95</v>
      </c>
      <c r="D626" s="8"/>
      <c r="E626" s="2">
        <v>442.7</v>
      </c>
      <c r="F626" s="8" t="s">
        <v>30</v>
      </c>
      <c r="G626" s="6">
        <v>23374560</v>
      </c>
      <c r="H626" s="6">
        <v>3098900</v>
      </c>
      <c r="I626" s="6"/>
      <c r="J626" s="6">
        <f t="shared" si="34"/>
        <v>26473460</v>
      </c>
      <c r="K626" s="6">
        <v>2700000</v>
      </c>
      <c r="L626" s="6">
        <v>1770800</v>
      </c>
      <c r="M626" s="6">
        <v>58436400</v>
      </c>
      <c r="N626" s="28">
        <v>0</v>
      </c>
      <c r="O626" s="6">
        <f t="shared" si="35"/>
        <v>62907200</v>
      </c>
      <c r="P626" s="7">
        <f t="shared" si="33"/>
        <v>89380660</v>
      </c>
      <c r="Q626" s="8"/>
    </row>
    <row r="627" spans="1:17" s="33" customFormat="1" ht="33" customHeight="1">
      <c r="A627" s="43">
        <v>178</v>
      </c>
      <c r="B627" s="79" t="s">
        <v>113</v>
      </c>
      <c r="C627" s="43" t="s">
        <v>95</v>
      </c>
      <c r="D627" s="43"/>
      <c r="E627" s="30">
        <v>342.3</v>
      </c>
      <c r="F627" s="43"/>
      <c r="G627" s="1">
        <v>18073440</v>
      </c>
      <c r="H627" s="1">
        <v>3423000</v>
      </c>
      <c r="I627" s="1"/>
      <c r="J627" s="1">
        <f t="shared" si="34"/>
        <v>21496440</v>
      </c>
      <c r="K627" s="1">
        <v>1350000</v>
      </c>
      <c r="L627" s="1">
        <v>1369200</v>
      </c>
      <c r="M627" s="1">
        <v>45183600</v>
      </c>
      <c r="N627" s="44">
        <v>0</v>
      </c>
      <c r="O627" s="1">
        <f t="shared" si="35"/>
        <v>47902800</v>
      </c>
      <c r="P627" s="7">
        <f t="shared" si="33"/>
        <v>69399240</v>
      </c>
      <c r="Q627" s="43"/>
    </row>
    <row r="628" spans="1:17" s="33" customFormat="1" ht="33" customHeight="1">
      <c r="A628" s="8" t="s">
        <v>28</v>
      </c>
      <c r="B628" s="82" t="s">
        <v>113</v>
      </c>
      <c r="C628" s="8" t="s">
        <v>95</v>
      </c>
      <c r="D628" s="8"/>
      <c r="E628" s="2">
        <v>342.3</v>
      </c>
      <c r="F628" s="8" t="s">
        <v>29</v>
      </c>
      <c r="G628" s="6">
        <v>18073440</v>
      </c>
      <c r="H628" s="6">
        <v>3423000</v>
      </c>
      <c r="I628" s="6"/>
      <c r="J628" s="6">
        <f t="shared" si="34"/>
        <v>21496440</v>
      </c>
      <c r="K628" s="6">
        <v>1350000</v>
      </c>
      <c r="L628" s="6">
        <v>1369200</v>
      </c>
      <c r="M628" s="6">
        <v>45183600</v>
      </c>
      <c r="N628" s="28">
        <v>0</v>
      </c>
      <c r="O628" s="6">
        <f t="shared" si="35"/>
        <v>47902800</v>
      </c>
      <c r="P628" s="7">
        <f t="shared" si="33"/>
        <v>69399240</v>
      </c>
      <c r="Q628" s="8"/>
    </row>
    <row r="629" spans="1:17" s="33" customFormat="1" ht="33" customHeight="1">
      <c r="A629" s="43">
        <v>179</v>
      </c>
      <c r="B629" s="79" t="s">
        <v>114</v>
      </c>
      <c r="C629" s="43" t="s">
        <v>95</v>
      </c>
      <c r="D629" s="43"/>
      <c r="E629" s="30">
        <v>204.5</v>
      </c>
      <c r="F629" s="43"/>
      <c r="G629" s="1">
        <v>10797600</v>
      </c>
      <c r="H629" s="1">
        <v>1431500</v>
      </c>
      <c r="I629" s="1"/>
      <c r="J629" s="1">
        <f t="shared" si="34"/>
        <v>12229100</v>
      </c>
      <c r="K629" s="1">
        <v>4050000</v>
      </c>
      <c r="L629" s="1">
        <v>818000</v>
      </c>
      <c r="M629" s="1">
        <v>26994000</v>
      </c>
      <c r="N629" s="44">
        <v>0</v>
      </c>
      <c r="O629" s="1">
        <f t="shared" si="35"/>
        <v>31862000</v>
      </c>
      <c r="P629" s="7">
        <f t="shared" si="33"/>
        <v>44091100</v>
      </c>
      <c r="Q629" s="43"/>
    </row>
    <row r="630" spans="1:17" s="33" customFormat="1" ht="33" customHeight="1">
      <c r="A630" s="8" t="s">
        <v>28</v>
      </c>
      <c r="B630" s="82" t="s">
        <v>114</v>
      </c>
      <c r="C630" s="8" t="s">
        <v>95</v>
      </c>
      <c r="D630" s="8"/>
      <c r="E630" s="2">
        <v>204.5</v>
      </c>
      <c r="F630" s="8" t="s">
        <v>30</v>
      </c>
      <c r="G630" s="6">
        <v>10797600</v>
      </c>
      <c r="H630" s="6">
        <v>1431500</v>
      </c>
      <c r="I630" s="6"/>
      <c r="J630" s="6">
        <f t="shared" si="34"/>
        <v>12229100</v>
      </c>
      <c r="K630" s="6">
        <v>4050000</v>
      </c>
      <c r="L630" s="6">
        <v>818000</v>
      </c>
      <c r="M630" s="6">
        <v>26994000</v>
      </c>
      <c r="N630" s="28">
        <v>0</v>
      </c>
      <c r="O630" s="6">
        <f t="shared" si="35"/>
        <v>31862000</v>
      </c>
      <c r="P630" s="7">
        <f t="shared" si="33"/>
        <v>44091100</v>
      </c>
      <c r="Q630" s="8"/>
    </row>
    <row r="631" spans="1:17" s="33" customFormat="1" ht="33" customHeight="1">
      <c r="A631" s="43">
        <v>180</v>
      </c>
      <c r="B631" s="79" t="s">
        <v>115</v>
      </c>
      <c r="C631" s="43" t="s">
        <v>95</v>
      </c>
      <c r="D631" s="43"/>
      <c r="E631" s="83">
        <v>331.5</v>
      </c>
      <c r="F631" s="43"/>
      <c r="G631" s="1">
        <v>17503200</v>
      </c>
      <c r="H631" s="1">
        <v>2320500</v>
      </c>
      <c r="I631" s="1"/>
      <c r="J631" s="1">
        <f t="shared" si="34"/>
        <v>19823700</v>
      </c>
      <c r="K631" s="1">
        <v>8100000</v>
      </c>
      <c r="L631" s="1">
        <v>1326000</v>
      </c>
      <c r="M631" s="1">
        <v>43758000</v>
      </c>
      <c r="N631" s="44">
        <v>0</v>
      </c>
      <c r="O631" s="1">
        <f t="shared" si="35"/>
        <v>53184000</v>
      </c>
      <c r="P631" s="7">
        <f t="shared" si="33"/>
        <v>73007700</v>
      </c>
      <c r="Q631" s="43"/>
    </row>
    <row r="632" spans="1:17" s="33" customFormat="1" ht="33" customHeight="1">
      <c r="A632" s="8" t="s">
        <v>28</v>
      </c>
      <c r="B632" s="82" t="s">
        <v>115</v>
      </c>
      <c r="C632" s="8" t="s">
        <v>95</v>
      </c>
      <c r="D632" s="8"/>
      <c r="E632" s="29">
        <v>331.5</v>
      </c>
      <c r="F632" s="8" t="s">
        <v>30</v>
      </c>
      <c r="G632" s="6">
        <v>17503200</v>
      </c>
      <c r="H632" s="6">
        <v>2320500</v>
      </c>
      <c r="I632" s="6"/>
      <c r="J632" s="6">
        <f t="shared" si="34"/>
        <v>19823700</v>
      </c>
      <c r="K632" s="6">
        <v>8100000</v>
      </c>
      <c r="L632" s="6">
        <v>1326000</v>
      </c>
      <c r="M632" s="6">
        <v>43758000</v>
      </c>
      <c r="N632" s="28">
        <v>0</v>
      </c>
      <c r="O632" s="6">
        <f t="shared" si="35"/>
        <v>53184000</v>
      </c>
      <c r="P632" s="7">
        <f t="shared" si="33"/>
        <v>73007700</v>
      </c>
      <c r="Q632" s="8"/>
    </row>
    <row r="633" spans="1:17" s="33" customFormat="1" ht="33" customHeight="1">
      <c r="A633" s="43">
        <v>181</v>
      </c>
      <c r="B633" s="79" t="s">
        <v>116</v>
      </c>
      <c r="C633" s="43" t="s">
        <v>95</v>
      </c>
      <c r="D633" s="43"/>
      <c r="E633" s="83">
        <v>203.5</v>
      </c>
      <c r="F633" s="43"/>
      <c r="G633" s="1">
        <v>10744800</v>
      </c>
      <c r="H633" s="1">
        <v>2035000</v>
      </c>
      <c r="I633" s="1"/>
      <c r="J633" s="1">
        <f t="shared" si="34"/>
        <v>12779800</v>
      </c>
      <c r="K633" s="1">
        <v>13500000</v>
      </c>
      <c r="L633" s="1">
        <v>814000</v>
      </c>
      <c r="M633" s="1">
        <v>26862000</v>
      </c>
      <c r="N633" s="44">
        <v>0</v>
      </c>
      <c r="O633" s="1">
        <f t="shared" si="35"/>
        <v>41176000</v>
      </c>
      <c r="P633" s="7">
        <f t="shared" si="33"/>
        <v>53955800</v>
      </c>
      <c r="Q633" s="43"/>
    </row>
    <row r="634" spans="1:17" s="33" customFormat="1" ht="33" customHeight="1">
      <c r="A634" s="8" t="s">
        <v>28</v>
      </c>
      <c r="B634" s="82" t="s">
        <v>116</v>
      </c>
      <c r="C634" s="8" t="s">
        <v>95</v>
      </c>
      <c r="D634" s="8"/>
      <c r="E634" s="29">
        <v>203.5</v>
      </c>
      <c r="F634" s="8" t="s">
        <v>29</v>
      </c>
      <c r="G634" s="6">
        <v>10744800</v>
      </c>
      <c r="H634" s="6">
        <v>2035000</v>
      </c>
      <c r="I634" s="6"/>
      <c r="J634" s="6">
        <f t="shared" si="34"/>
        <v>12779800</v>
      </c>
      <c r="K634" s="6">
        <v>13500000</v>
      </c>
      <c r="L634" s="6">
        <v>814000</v>
      </c>
      <c r="M634" s="6">
        <v>26862000</v>
      </c>
      <c r="N634" s="28">
        <v>0</v>
      </c>
      <c r="O634" s="6">
        <f t="shared" si="35"/>
        <v>41176000</v>
      </c>
      <c r="P634" s="7">
        <f t="shared" si="33"/>
        <v>53955800</v>
      </c>
      <c r="Q634" s="8"/>
    </row>
    <row r="635" spans="1:17" s="33" customFormat="1" ht="33" customHeight="1">
      <c r="A635" s="43">
        <v>182</v>
      </c>
      <c r="B635" s="79" t="s">
        <v>117</v>
      </c>
      <c r="C635" s="43" t="s">
        <v>95</v>
      </c>
      <c r="D635" s="43"/>
      <c r="E635" s="83">
        <v>372.8</v>
      </c>
      <c r="F635" s="43"/>
      <c r="G635" s="1">
        <v>19683840</v>
      </c>
      <c r="H635" s="1">
        <v>2609600</v>
      </c>
      <c r="I635" s="1"/>
      <c r="J635" s="1">
        <f t="shared" si="34"/>
        <v>22293440</v>
      </c>
      <c r="K635" s="1">
        <v>8100000</v>
      </c>
      <c r="L635" s="1">
        <v>1491200</v>
      </c>
      <c r="M635" s="1">
        <v>49209600</v>
      </c>
      <c r="N635" s="44">
        <v>0</v>
      </c>
      <c r="O635" s="1">
        <f t="shared" si="35"/>
        <v>58800800</v>
      </c>
      <c r="P635" s="7">
        <f t="shared" si="33"/>
        <v>81094240</v>
      </c>
      <c r="Q635" s="43"/>
    </row>
    <row r="636" spans="1:17" s="33" customFormat="1" ht="33" customHeight="1">
      <c r="A636" s="8" t="s">
        <v>28</v>
      </c>
      <c r="B636" s="82" t="s">
        <v>117</v>
      </c>
      <c r="C636" s="8" t="s">
        <v>95</v>
      </c>
      <c r="D636" s="8"/>
      <c r="E636" s="29">
        <v>372.8</v>
      </c>
      <c r="F636" s="8" t="s">
        <v>30</v>
      </c>
      <c r="G636" s="6">
        <v>19683840</v>
      </c>
      <c r="H636" s="6">
        <v>2609600</v>
      </c>
      <c r="I636" s="6"/>
      <c r="J636" s="6">
        <f t="shared" si="34"/>
        <v>22293440</v>
      </c>
      <c r="K636" s="6">
        <v>8100000</v>
      </c>
      <c r="L636" s="6">
        <v>1491200</v>
      </c>
      <c r="M636" s="6">
        <v>49209600</v>
      </c>
      <c r="N636" s="28">
        <v>0</v>
      </c>
      <c r="O636" s="6">
        <f t="shared" si="35"/>
        <v>58800800</v>
      </c>
      <c r="P636" s="7">
        <f t="shared" si="33"/>
        <v>81094240</v>
      </c>
      <c r="Q636" s="8"/>
    </row>
    <row r="637" spans="1:17" s="33" customFormat="1" ht="33" customHeight="1">
      <c r="A637" s="43">
        <v>183</v>
      </c>
      <c r="B637" s="79" t="s">
        <v>118</v>
      </c>
      <c r="C637" s="43" t="s">
        <v>95</v>
      </c>
      <c r="D637" s="43"/>
      <c r="E637" s="83">
        <v>261.3</v>
      </c>
      <c r="F637" s="43"/>
      <c r="G637" s="1">
        <v>13796640</v>
      </c>
      <c r="H637" s="1">
        <v>1829100</v>
      </c>
      <c r="I637" s="1"/>
      <c r="J637" s="1">
        <f t="shared" si="34"/>
        <v>15625740</v>
      </c>
      <c r="K637" s="1">
        <v>2700000</v>
      </c>
      <c r="L637" s="1">
        <v>1045200</v>
      </c>
      <c r="M637" s="1">
        <v>34491600</v>
      </c>
      <c r="N637" s="44">
        <v>0</v>
      </c>
      <c r="O637" s="1">
        <f t="shared" si="35"/>
        <v>38236800</v>
      </c>
      <c r="P637" s="7">
        <f t="shared" si="33"/>
        <v>53862540</v>
      </c>
      <c r="Q637" s="43"/>
    </row>
    <row r="638" spans="1:17" s="33" customFormat="1" ht="33" customHeight="1">
      <c r="A638" s="8" t="s">
        <v>28</v>
      </c>
      <c r="B638" s="82" t="s">
        <v>118</v>
      </c>
      <c r="C638" s="8" t="s">
        <v>95</v>
      </c>
      <c r="D638" s="8"/>
      <c r="E638" s="29">
        <v>261.3</v>
      </c>
      <c r="F638" s="8" t="s">
        <v>30</v>
      </c>
      <c r="G638" s="6">
        <v>13796640</v>
      </c>
      <c r="H638" s="6">
        <v>1829100</v>
      </c>
      <c r="I638" s="6"/>
      <c r="J638" s="6">
        <f t="shared" si="34"/>
        <v>15625740</v>
      </c>
      <c r="K638" s="6">
        <v>2700000</v>
      </c>
      <c r="L638" s="6">
        <v>1045200</v>
      </c>
      <c r="M638" s="6">
        <v>34491600</v>
      </c>
      <c r="N638" s="28">
        <v>0</v>
      </c>
      <c r="O638" s="6">
        <f t="shared" si="35"/>
        <v>38236800</v>
      </c>
      <c r="P638" s="7">
        <f t="shared" si="33"/>
        <v>53862540</v>
      </c>
      <c r="Q638" s="8"/>
    </row>
    <row r="639" spans="1:17" s="33" customFormat="1" ht="33" customHeight="1">
      <c r="A639" s="43">
        <v>184</v>
      </c>
      <c r="B639" s="79" t="s">
        <v>119</v>
      </c>
      <c r="C639" s="43" t="s">
        <v>95</v>
      </c>
      <c r="D639" s="43"/>
      <c r="E639" s="83">
        <v>462.2</v>
      </c>
      <c r="F639" s="43"/>
      <c r="G639" s="1">
        <v>24404160</v>
      </c>
      <c r="H639" s="1">
        <v>3235400</v>
      </c>
      <c r="I639" s="1"/>
      <c r="J639" s="1">
        <f t="shared" si="34"/>
        <v>27639560</v>
      </c>
      <c r="K639" s="1">
        <v>9450000</v>
      </c>
      <c r="L639" s="1">
        <v>1848800</v>
      </c>
      <c r="M639" s="1">
        <v>61010400</v>
      </c>
      <c r="N639" s="44">
        <v>0</v>
      </c>
      <c r="O639" s="1">
        <f t="shared" si="35"/>
        <v>72309200</v>
      </c>
      <c r="P639" s="7">
        <f t="shared" si="33"/>
        <v>99948760</v>
      </c>
      <c r="Q639" s="43"/>
    </row>
    <row r="640" spans="1:17" s="33" customFormat="1" ht="33" customHeight="1">
      <c r="A640" s="8" t="s">
        <v>28</v>
      </c>
      <c r="B640" s="82" t="s">
        <v>119</v>
      </c>
      <c r="C640" s="8" t="s">
        <v>95</v>
      </c>
      <c r="D640" s="8"/>
      <c r="E640" s="29">
        <v>462.2</v>
      </c>
      <c r="F640" s="8" t="s">
        <v>30</v>
      </c>
      <c r="G640" s="6">
        <v>24404160</v>
      </c>
      <c r="H640" s="6">
        <v>3235400</v>
      </c>
      <c r="I640" s="6"/>
      <c r="J640" s="6">
        <f t="shared" si="34"/>
        <v>27639560</v>
      </c>
      <c r="K640" s="6">
        <v>9450000</v>
      </c>
      <c r="L640" s="6">
        <v>1848800</v>
      </c>
      <c r="M640" s="6">
        <v>61010400</v>
      </c>
      <c r="N640" s="28">
        <v>0</v>
      </c>
      <c r="O640" s="6">
        <f t="shared" si="35"/>
        <v>72309200</v>
      </c>
      <c r="P640" s="7">
        <f t="shared" si="33"/>
        <v>99948760</v>
      </c>
      <c r="Q640" s="8"/>
    </row>
    <row r="641" spans="1:17" s="33" customFormat="1" ht="33" customHeight="1">
      <c r="A641" s="43">
        <v>185</v>
      </c>
      <c r="B641" s="79" t="s">
        <v>120</v>
      </c>
      <c r="C641" s="43" t="s">
        <v>95</v>
      </c>
      <c r="D641" s="43"/>
      <c r="E641" s="83">
        <v>384.9</v>
      </c>
      <c r="F641" s="43"/>
      <c r="G641" s="1">
        <v>20322720</v>
      </c>
      <c r="H641" s="1">
        <v>2694300</v>
      </c>
      <c r="I641" s="1"/>
      <c r="J641" s="1">
        <f t="shared" si="34"/>
        <v>23017020</v>
      </c>
      <c r="K641" s="1">
        <v>8100000</v>
      </c>
      <c r="L641" s="1">
        <v>1539600</v>
      </c>
      <c r="M641" s="1">
        <v>50806800</v>
      </c>
      <c r="N641" s="44">
        <v>0</v>
      </c>
      <c r="O641" s="1">
        <f t="shared" si="35"/>
        <v>60446400</v>
      </c>
      <c r="P641" s="7">
        <f t="shared" si="33"/>
        <v>83463420</v>
      </c>
      <c r="Q641" s="43"/>
    </row>
    <row r="642" spans="1:17" s="33" customFormat="1" ht="33" customHeight="1">
      <c r="A642" s="8" t="s">
        <v>28</v>
      </c>
      <c r="B642" s="82" t="s">
        <v>120</v>
      </c>
      <c r="C642" s="8" t="s">
        <v>95</v>
      </c>
      <c r="D642" s="8"/>
      <c r="E642" s="29">
        <v>384.9</v>
      </c>
      <c r="F642" s="8" t="s">
        <v>30</v>
      </c>
      <c r="G642" s="6">
        <v>20322720</v>
      </c>
      <c r="H642" s="6">
        <v>2694300</v>
      </c>
      <c r="I642" s="6"/>
      <c r="J642" s="6">
        <f t="shared" si="34"/>
        <v>23017020</v>
      </c>
      <c r="K642" s="6">
        <v>8100000</v>
      </c>
      <c r="L642" s="6">
        <v>1539600</v>
      </c>
      <c r="M642" s="6">
        <v>50806800</v>
      </c>
      <c r="N642" s="28">
        <v>0</v>
      </c>
      <c r="O642" s="6">
        <f t="shared" si="35"/>
        <v>60446400</v>
      </c>
      <c r="P642" s="7">
        <f t="shared" si="33"/>
        <v>83463420</v>
      </c>
      <c r="Q642" s="8"/>
    </row>
    <row r="643" spans="1:17" s="33" customFormat="1" ht="33" customHeight="1">
      <c r="A643" s="43">
        <v>186</v>
      </c>
      <c r="B643" s="79" t="s">
        <v>121</v>
      </c>
      <c r="C643" s="43" t="s">
        <v>95</v>
      </c>
      <c r="D643" s="43"/>
      <c r="E643" s="83">
        <v>227.1</v>
      </c>
      <c r="F643" s="43"/>
      <c r="G643" s="1">
        <v>11990880</v>
      </c>
      <c r="H643" s="1">
        <v>1589700</v>
      </c>
      <c r="I643" s="1"/>
      <c r="J643" s="1">
        <f t="shared" si="34"/>
        <v>13580580</v>
      </c>
      <c r="K643" s="1">
        <v>2700000</v>
      </c>
      <c r="L643" s="1">
        <v>908400</v>
      </c>
      <c r="M643" s="1">
        <v>29977200</v>
      </c>
      <c r="N643" s="44">
        <v>0</v>
      </c>
      <c r="O643" s="1">
        <f t="shared" si="35"/>
        <v>33585600</v>
      </c>
      <c r="P643" s="7">
        <f t="shared" si="33"/>
        <v>47166180</v>
      </c>
      <c r="Q643" s="43"/>
    </row>
    <row r="644" spans="1:17" s="33" customFormat="1" ht="33" customHeight="1">
      <c r="A644" s="8" t="s">
        <v>28</v>
      </c>
      <c r="B644" s="82" t="s">
        <v>121</v>
      </c>
      <c r="C644" s="8" t="s">
        <v>95</v>
      </c>
      <c r="D644" s="8"/>
      <c r="E644" s="29">
        <v>227.1</v>
      </c>
      <c r="F644" s="8" t="s">
        <v>30</v>
      </c>
      <c r="G644" s="6">
        <v>11990880</v>
      </c>
      <c r="H644" s="6">
        <v>1589700</v>
      </c>
      <c r="I644" s="6"/>
      <c r="J644" s="6">
        <f t="shared" si="34"/>
        <v>13580580</v>
      </c>
      <c r="K644" s="6">
        <v>2700000</v>
      </c>
      <c r="L644" s="6">
        <v>908400</v>
      </c>
      <c r="M644" s="6">
        <v>29977200</v>
      </c>
      <c r="N644" s="28">
        <v>0</v>
      </c>
      <c r="O644" s="6">
        <f t="shared" si="35"/>
        <v>33585600</v>
      </c>
      <c r="P644" s="7">
        <f t="shared" si="33"/>
        <v>47166180</v>
      </c>
      <c r="Q644" s="8"/>
    </row>
    <row r="645" spans="1:17" s="33" customFormat="1" ht="33" customHeight="1">
      <c r="A645" s="43">
        <v>187</v>
      </c>
      <c r="B645" s="79" t="s">
        <v>122</v>
      </c>
      <c r="C645" s="43" t="s">
        <v>95</v>
      </c>
      <c r="D645" s="43"/>
      <c r="E645" s="83">
        <v>370.4</v>
      </c>
      <c r="F645" s="43"/>
      <c r="G645" s="1">
        <v>19557120</v>
      </c>
      <c r="H645" s="1">
        <v>2592800</v>
      </c>
      <c r="I645" s="1"/>
      <c r="J645" s="1">
        <f t="shared" si="34"/>
        <v>22149920</v>
      </c>
      <c r="K645" s="1">
        <v>4050000</v>
      </c>
      <c r="L645" s="1">
        <v>1481600</v>
      </c>
      <c r="M645" s="1">
        <v>48892800</v>
      </c>
      <c r="N645" s="44">
        <v>0</v>
      </c>
      <c r="O645" s="1">
        <f t="shared" si="35"/>
        <v>54424400</v>
      </c>
      <c r="P645" s="7">
        <f t="shared" si="33"/>
        <v>76574320</v>
      </c>
      <c r="Q645" s="43"/>
    </row>
    <row r="646" spans="1:17" s="33" customFormat="1" ht="33" customHeight="1">
      <c r="A646" s="8" t="s">
        <v>28</v>
      </c>
      <c r="B646" s="82" t="s">
        <v>123</v>
      </c>
      <c r="C646" s="8" t="s">
        <v>95</v>
      </c>
      <c r="D646" s="8"/>
      <c r="E646" s="29">
        <v>170.3</v>
      </c>
      <c r="F646" s="8" t="s">
        <v>30</v>
      </c>
      <c r="G646" s="6">
        <v>8991840</v>
      </c>
      <c r="H646" s="6">
        <v>1192100</v>
      </c>
      <c r="I646" s="6"/>
      <c r="J646" s="6">
        <f t="shared" si="34"/>
        <v>10183940</v>
      </c>
      <c r="K646" s="6">
        <v>4050000</v>
      </c>
      <c r="L646" s="6">
        <v>681200</v>
      </c>
      <c r="M646" s="6">
        <v>22479600</v>
      </c>
      <c r="N646" s="28">
        <v>0</v>
      </c>
      <c r="O646" s="6">
        <f t="shared" si="35"/>
        <v>27210800</v>
      </c>
      <c r="P646" s="7">
        <f t="shared" si="33"/>
        <v>37394740</v>
      </c>
      <c r="Q646" s="8"/>
    </row>
    <row r="647" spans="1:17" s="33" customFormat="1" ht="33" customHeight="1">
      <c r="A647" s="8" t="s">
        <v>28</v>
      </c>
      <c r="B647" s="82" t="s">
        <v>123</v>
      </c>
      <c r="C647" s="8" t="s">
        <v>95</v>
      </c>
      <c r="D647" s="8"/>
      <c r="E647" s="2">
        <v>200.1</v>
      </c>
      <c r="F647" s="8" t="s">
        <v>30</v>
      </c>
      <c r="G647" s="6">
        <v>10565280</v>
      </c>
      <c r="H647" s="6">
        <v>1400700</v>
      </c>
      <c r="I647" s="6"/>
      <c r="J647" s="6">
        <f t="shared" si="34"/>
        <v>11965980</v>
      </c>
      <c r="K647" s="6">
        <v>0</v>
      </c>
      <c r="L647" s="6">
        <v>800400</v>
      </c>
      <c r="M647" s="6">
        <v>26413200</v>
      </c>
      <c r="N647" s="28">
        <v>0</v>
      </c>
      <c r="O647" s="6">
        <f t="shared" si="35"/>
        <v>27213600</v>
      </c>
      <c r="P647" s="7">
        <f t="shared" si="33"/>
        <v>39179580</v>
      </c>
      <c r="Q647" s="8"/>
    </row>
    <row r="648" spans="1:17" s="33" customFormat="1" ht="33" customHeight="1">
      <c r="A648" s="43">
        <v>188</v>
      </c>
      <c r="B648" s="79" t="s">
        <v>124</v>
      </c>
      <c r="C648" s="43" t="s">
        <v>95</v>
      </c>
      <c r="D648" s="43"/>
      <c r="E648" s="30">
        <v>296.60000000000002</v>
      </c>
      <c r="F648" s="43"/>
      <c r="G648" s="1">
        <v>15660480</v>
      </c>
      <c r="H648" s="1">
        <v>2076200</v>
      </c>
      <c r="I648" s="1"/>
      <c r="J648" s="1">
        <f t="shared" si="34"/>
        <v>17736680</v>
      </c>
      <c r="K648" s="1">
        <v>8100000</v>
      </c>
      <c r="L648" s="1">
        <v>1186400</v>
      </c>
      <c r="M648" s="1">
        <v>39151200</v>
      </c>
      <c r="N648" s="44">
        <v>0</v>
      </c>
      <c r="O648" s="1">
        <f t="shared" si="35"/>
        <v>48437600</v>
      </c>
      <c r="P648" s="7">
        <f t="shared" si="33"/>
        <v>66174280</v>
      </c>
      <c r="Q648" s="43"/>
    </row>
    <row r="649" spans="1:17" s="33" customFormat="1" ht="33" customHeight="1">
      <c r="A649" s="8" t="s">
        <v>28</v>
      </c>
      <c r="B649" s="82" t="s">
        <v>124</v>
      </c>
      <c r="C649" s="8" t="s">
        <v>95</v>
      </c>
      <c r="D649" s="8"/>
      <c r="E649" s="2">
        <v>296.60000000000002</v>
      </c>
      <c r="F649" s="8" t="s">
        <v>30</v>
      </c>
      <c r="G649" s="6">
        <v>15660480</v>
      </c>
      <c r="H649" s="6">
        <v>2076200</v>
      </c>
      <c r="I649" s="6"/>
      <c r="J649" s="6">
        <f t="shared" si="34"/>
        <v>17736680</v>
      </c>
      <c r="K649" s="6">
        <v>8100000</v>
      </c>
      <c r="L649" s="6">
        <v>1186400</v>
      </c>
      <c r="M649" s="6">
        <v>39151200</v>
      </c>
      <c r="N649" s="28">
        <v>0</v>
      </c>
      <c r="O649" s="6">
        <f t="shared" si="35"/>
        <v>48437600</v>
      </c>
      <c r="P649" s="7">
        <f t="shared" si="33"/>
        <v>66174280</v>
      </c>
      <c r="Q649" s="8"/>
    </row>
    <row r="650" spans="1:17" s="33" customFormat="1" ht="33" customHeight="1">
      <c r="A650" s="43">
        <v>189</v>
      </c>
      <c r="B650" s="79" t="s">
        <v>125</v>
      </c>
      <c r="C650" s="43" t="s">
        <v>95</v>
      </c>
      <c r="D650" s="43"/>
      <c r="E650" s="30">
        <v>238.3</v>
      </c>
      <c r="F650" s="43"/>
      <c r="G650" s="1">
        <v>12582240</v>
      </c>
      <c r="H650" s="1">
        <v>1668100</v>
      </c>
      <c r="I650" s="1"/>
      <c r="J650" s="1">
        <f t="shared" si="34"/>
        <v>14250340</v>
      </c>
      <c r="K650" s="1">
        <v>5400000</v>
      </c>
      <c r="L650" s="1">
        <v>953200</v>
      </c>
      <c r="M650" s="1">
        <v>31455600</v>
      </c>
      <c r="N650" s="44">
        <v>0</v>
      </c>
      <c r="O650" s="1">
        <f t="shared" si="35"/>
        <v>37808800</v>
      </c>
      <c r="P650" s="7">
        <f t="shared" si="33"/>
        <v>52059140</v>
      </c>
      <c r="Q650" s="43"/>
    </row>
    <row r="651" spans="1:17" s="33" customFormat="1" ht="33" customHeight="1">
      <c r="A651" s="8" t="s">
        <v>28</v>
      </c>
      <c r="B651" s="82" t="s">
        <v>125</v>
      </c>
      <c r="C651" s="8" t="s">
        <v>95</v>
      </c>
      <c r="D651" s="8"/>
      <c r="E651" s="2">
        <v>238.3</v>
      </c>
      <c r="F651" s="8" t="s">
        <v>30</v>
      </c>
      <c r="G651" s="6">
        <v>12582240</v>
      </c>
      <c r="H651" s="6">
        <v>1668100</v>
      </c>
      <c r="I651" s="6"/>
      <c r="J651" s="6">
        <f t="shared" ref="J651:J665" si="36">H651+G651</f>
        <v>14250340</v>
      </c>
      <c r="K651" s="6">
        <v>5400000</v>
      </c>
      <c r="L651" s="6">
        <v>953200</v>
      </c>
      <c r="M651" s="6">
        <v>31455600</v>
      </c>
      <c r="N651" s="28">
        <v>0</v>
      </c>
      <c r="O651" s="6">
        <f t="shared" si="35"/>
        <v>37808800</v>
      </c>
      <c r="P651" s="7">
        <f t="shared" si="33"/>
        <v>52059140</v>
      </c>
      <c r="Q651" s="8"/>
    </row>
    <row r="652" spans="1:17" s="33" customFormat="1" ht="33" customHeight="1">
      <c r="A652" s="43">
        <v>190</v>
      </c>
      <c r="B652" s="79" t="s">
        <v>126</v>
      </c>
      <c r="C652" s="43" t="s">
        <v>95</v>
      </c>
      <c r="D652" s="43"/>
      <c r="E652" s="30">
        <v>299.10000000000002</v>
      </c>
      <c r="F652" s="43"/>
      <c r="G652" s="1">
        <v>15792480</v>
      </c>
      <c r="H652" s="1">
        <v>2093700</v>
      </c>
      <c r="I652" s="1"/>
      <c r="J652" s="1">
        <f t="shared" si="36"/>
        <v>17886180</v>
      </c>
      <c r="K652" s="1">
        <v>6750000</v>
      </c>
      <c r="L652" s="1">
        <v>1196400</v>
      </c>
      <c r="M652" s="1">
        <v>39481200</v>
      </c>
      <c r="N652" s="44">
        <v>0</v>
      </c>
      <c r="O652" s="1">
        <f t="shared" si="35"/>
        <v>47427600</v>
      </c>
      <c r="P652" s="7">
        <f t="shared" ref="P652:P665" si="37">O652+J652</f>
        <v>65313780</v>
      </c>
      <c r="Q652" s="43"/>
    </row>
    <row r="653" spans="1:17" s="33" customFormat="1" ht="33" customHeight="1">
      <c r="A653" s="8" t="s">
        <v>28</v>
      </c>
      <c r="B653" s="82" t="s">
        <v>126</v>
      </c>
      <c r="C653" s="8" t="s">
        <v>95</v>
      </c>
      <c r="D653" s="8"/>
      <c r="E653" s="2">
        <v>299.10000000000002</v>
      </c>
      <c r="F653" s="8" t="s">
        <v>30</v>
      </c>
      <c r="G653" s="6">
        <v>15792480</v>
      </c>
      <c r="H653" s="6">
        <v>2093700</v>
      </c>
      <c r="I653" s="6"/>
      <c r="J653" s="6">
        <f t="shared" si="36"/>
        <v>17886180</v>
      </c>
      <c r="K653" s="6">
        <v>6750000</v>
      </c>
      <c r="L653" s="6">
        <v>1196400</v>
      </c>
      <c r="M653" s="6">
        <v>39481200</v>
      </c>
      <c r="N653" s="28">
        <v>0</v>
      </c>
      <c r="O653" s="6">
        <f t="shared" si="35"/>
        <v>47427600</v>
      </c>
      <c r="P653" s="7">
        <f t="shared" si="37"/>
        <v>65313780</v>
      </c>
      <c r="Q653" s="8"/>
    </row>
    <row r="654" spans="1:17" s="33" customFormat="1" ht="33" customHeight="1">
      <c r="A654" s="43">
        <v>191</v>
      </c>
      <c r="B654" s="79" t="s">
        <v>127</v>
      </c>
      <c r="C654" s="43" t="s">
        <v>95</v>
      </c>
      <c r="D654" s="43"/>
      <c r="E654" s="83">
        <v>303.8</v>
      </c>
      <c r="F654" s="43"/>
      <c r="G654" s="1">
        <v>16040640</v>
      </c>
      <c r="H654" s="1">
        <v>2126600</v>
      </c>
      <c r="I654" s="1"/>
      <c r="J654" s="1">
        <f t="shared" si="36"/>
        <v>18167240</v>
      </c>
      <c r="K654" s="1">
        <v>4050000</v>
      </c>
      <c r="L654" s="1">
        <v>1215200</v>
      </c>
      <c r="M654" s="1">
        <v>40101600</v>
      </c>
      <c r="N654" s="44">
        <v>0</v>
      </c>
      <c r="O654" s="1">
        <f t="shared" si="35"/>
        <v>45366800</v>
      </c>
      <c r="P654" s="7">
        <f t="shared" si="37"/>
        <v>63534040</v>
      </c>
      <c r="Q654" s="43"/>
    </row>
    <row r="655" spans="1:17" s="33" customFormat="1" ht="33" customHeight="1">
      <c r="A655" s="8" t="s">
        <v>28</v>
      </c>
      <c r="B655" s="82" t="s">
        <v>127</v>
      </c>
      <c r="C655" s="8" t="s">
        <v>95</v>
      </c>
      <c r="D655" s="8"/>
      <c r="E655" s="29">
        <v>303.8</v>
      </c>
      <c r="F655" s="8" t="s">
        <v>30</v>
      </c>
      <c r="G655" s="6">
        <v>16040640</v>
      </c>
      <c r="H655" s="6">
        <v>2126600</v>
      </c>
      <c r="I655" s="6"/>
      <c r="J655" s="6">
        <f t="shared" si="36"/>
        <v>18167240</v>
      </c>
      <c r="K655" s="6">
        <v>4050000</v>
      </c>
      <c r="L655" s="6">
        <v>1215200</v>
      </c>
      <c r="M655" s="6">
        <v>40101600</v>
      </c>
      <c r="N655" s="28">
        <v>0</v>
      </c>
      <c r="O655" s="6">
        <f t="shared" si="35"/>
        <v>45366800</v>
      </c>
      <c r="P655" s="7">
        <f t="shared" si="37"/>
        <v>63534040</v>
      </c>
      <c r="Q655" s="8"/>
    </row>
    <row r="656" spans="1:17" s="33" customFormat="1" ht="33" customHeight="1">
      <c r="A656" s="43">
        <v>192</v>
      </c>
      <c r="B656" s="79" t="s">
        <v>128</v>
      </c>
      <c r="C656" s="43" t="s">
        <v>95</v>
      </c>
      <c r="D656" s="43"/>
      <c r="E656" s="83">
        <v>299.8</v>
      </c>
      <c r="F656" s="43"/>
      <c r="G656" s="1">
        <v>15829440</v>
      </c>
      <c r="H656" s="1">
        <v>2098600</v>
      </c>
      <c r="I656" s="1"/>
      <c r="J656" s="1">
        <f t="shared" si="36"/>
        <v>17928040</v>
      </c>
      <c r="K656" s="1">
        <v>2700000</v>
      </c>
      <c r="L656" s="1">
        <v>1199200</v>
      </c>
      <c r="M656" s="1">
        <v>39573600</v>
      </c>
      <c r="N656" s="44">
        <v>0</v>
      </c>
      <c r="O656" s="1">
        <f t="shared" si="35"/>
        <v>43472800</v>
      </c>
      <c r="P656" s="7">
        <f t="shared" si="37"/>
        <v>61400840</v>
      </c>
      <c r="Q656" s="43"/>
    </row>
    <row r="657" spans="1:17" s="33" customFormat="1" ht="33" customHeight="1">
      <c r="A657" s="8" t="s">
        <v>28</v>
      </c>
      <c r="B657" s="82" t="s">
        <v>128</v>
      </c>
      <c r="C657" s="8" t="s">
        <v>95</v>
      </c>
      <c r="D657" s="8"/>
      <c r="E657" s="29">
        <v>299.8</v>
      </c>
      <c r="F657" s="8" t="s">
        <v>30</v>
      </c>
      <c r="G657" s="6">
        <v>15829440</v>
      </c>
      <c r="H657" s="6">
        <v>2098600</v>
      </c>
      <c r="I657" s="6"/>
      <c r="J657" s="6">
        <f t="shared" si="36"/>
        <v>17928040</v>
      </c>
      <c r="K657" s="6">
        <v>2700000</v>
      </c>
      <c r="L657" s="6">
        <v>1199200</v>
      </c>
      <c r="M657" s="6">
        <v>39573600</v>
      </c>
      <c r="N657" s="28">
        <v>0</v>
      </c>
      <c r="O657" s="6">
        <f t="shared" si="35"/>
        <v>43472800</v>
      </c>
      <c r="P657" s="7">
        <f t="shared" si="37"/>
        <v>61400840</v>
      </c>
      <c r="Q657" s="8"/>
    </row>
    <row r="658" spans="1:17" s="33" customFormat="1" ht="33" customHeight="1">
      <c r="A658" s="43">
        <v>193</v>
      </c>
      <c r="B658" s="79" t="s">
        <v>129</v>
      </c>
      <c r="C658" s="43" t="s">
        <v>95</v>
      </c>
      <c r="D658" s="43"/>
      <c r="E658" s="83">
        <v>462.3</v>
      </c>
      <c r="F658" s="43"/>
      <c r="G658" s="1">
        <v>24409440</v>
      </c>
      <c r="H658" s="1">
        <v>4060500</v>
      </c>
      <c r="I658" s="1"/>
      <c r="J658" s="1">
        <f t="shared" si="36"/>
        <v>28469940</v>
      </c>
      <c r="K658" s="1">
        <v>8100000</v>
      </c>
      <c r="L658" s="1">
        <v>1849200</v>
      </c>
      <c r="M658" s="1">
        <v>61023600</v>
      </c>
      <c r="N658" s="44">
        <v>0</v>
      </c>
      <c r="O658" s="1">
        <f t="shared" si="35"/>
        <v>70972800</v>
      </c>
      <c r="P658" s="7">
        <f t="shared" si="37"/>
        <v>99442740</v>
      </c>
      <c r="Q658" s="43"/>
    </row>
    <row r="659" spans="1:17" s="33" customFormat="1" ht="33" customHeight="1">
      <c r="A659" s="8" t="s">
        <v>28</v>
      </c>
      <c r="B659" s="82" t="s">
        <v>129</v>
      </c>
      <c r="C659" s="8" t="s">
        <v>95</v>
      </c>
      <c r="D659" s="8"/>
      <c r="E659" s="29">
        <v>274.8</v>
      </c>
      <c r="F659" s="8" t="s">
        <v>29</v>
      </c>
      <c r="G659" s="6">
        <v>14509440</v>
      </c>
      <c r="H659" s="6">
        <v>2748000</v>
      </c>
      <c r="I659" s="6"/>
      <c r="J659" s="6">
        <f t="shared" si="36"/>
        <v>17257440</v>
      </c>
      <c r="K659" s="6">
        <v>8100000</v>
      </c>
      <c r="L659" s="6">
        <v>1099200</v>
      </c>
      <c r="M659" s="6">
        <v>36273600</v>
      </c>
      <c r="N659" s="28">
        <v>0</v>
      </c>
      <c r="O659" s="6">
        <f t="shared" si="35"/>
        <v>45472800</v>
      </c>
      <c r="P659" s="7">
        <f t="shared" si="37"/>
        <v>62730240</v>
      </c>
      <c r="Q659" s="8"/>
    </row>
    <row r="660" spans="1:17" s="33" customFormat="1" ht="33" customHeight="1">
      <c r="A660" s="8" t="s">
        <v>28</v>
      </c>
      <c r="B660" s="82" t="s">
        <v>129</v>
      </c>
      <c r="C660" s="8" t="s">
        <v>95</v>
      </c>
      <c r="D660" s="8"/>
      <c r="E660" s="2">
        <v>187.5</v>
      </c>
      <c r="F660" s="8" t="s">
        <v>30</v>
      </c>
      <c r="G660" s="6">
        <v>9900000</v>
      </c>
      <c r="H660" s="6">
        <v>1312500</v>
      </c>
      <c r="I660" s="6"/>
      <c r="J660" s="6">
        <f t="shared" si="36"/>
        <v>11212500</v>
      </c>
      <c r="K660" s="6">
        <v>0</v>
      </c>
      <c r="L660" s="6">
        <v>750000</v>
      </c>
      <c r="M660" s="6">
        <v>24750000</v>
      </c>
      <c r="N660" s="28">
        <v>0</v>
      </c>
      <c r="O660" s="6">
        <f t="shared" si="35"/>
        <v>25500000</v>
      </c>
      <c r="P660" s="7">
        <f t="shared" si="37"/>
        <v>36712500</v>
      </c>
      <c r="Q660" s="8"/>
    </row>
    <row r="661" spans="1:17" s="33" customFormat="1" ht="33" customHeight="1">
      <c r="A661" s="43">
        <v>194</v>
      </c>
      <c r="B661" s="79" t="s">
        <v>130</v>
      </c>
      <c r="C661" s="43" t="s">
        <v>95</v>
      </c>
      <c r="D661" s="43"/>
      <c r="E661" s="30">
        <v>302.10000000000002</v>
      </c>
      <c r="F661" s="43"/>
      <c r="G661" s="1">
        <v>15950880</v>
      </c>
      <c r="H661" s="1">
        <v>2385900</v>
      </c>
      <c r="I661" s="1"/>
      <c r="J661" s="1">
        <f t="shared" si="36"/>
        <v>18336780</v>
      </c>
      <c r="K661" s="1">
        <v>4050000</v>
      </c>
      <c r="L661" s="1">
        <v>1208400</v>
      </c>
      <c r="M661" s="1">
        <v>39877200</v>
      </c>
      <c r="N661" s="44">
        <v>0</v>
      </c>
      <c r="O661" s="1">
        <f t="shared" si="35"/>
        <v>45135600</v>
      </c>
      <c r="P661" s="7">
        <f t="shared" si="37"/>
        <v>63472380</v>
      </c>
      <c r="Q661" s="43"/>
    </row>
    <row r="662" spans="1:17" s="33" customFormat="1" ht="33" customHeight="1">
      <c r="A662" s="8" t="s">
        <v>28</v>
      </c>
      <c r="B662" s="82" t="s">
        <v>130</v>
      </c>
      <c r="C662" s="8" t="s">
        <v>95</v>
      </c>
      <c r="D662" s="8"/>
      <c r="E662" s="2">
        <v>90.4</v>
      </c>
      <c r="F662" s="8" t="s">
        <v>29</v>
      </c>
      <c r="G662" s="6">
        <v>4773120</v>
      </c>
      <c r="H662" s="6">
        <v>904000</v>
      </c>
      <c r="I662" s="6"/>
      <c r="J662" s="6">
        <f t="shared" si="36"/>
        <v>5677120</v>
      </c>
      <c r="K662" s="6">
        <v>4050000</v>
      </c>
      <c r="L662" s="6">
        <v>361600</v>
      </c>
      <c r="M662" s="6">
        <v>11932800</v>
      </c>
      <c r="N662" s="28">
        <v>0</v>
      </c>
      <c r="O662" s="6">
        <f t="shared" si="35"/>
        <v>16344400</v>
      </c>
      <c r="P662" s="7">
        <f t="shared" si="37"/>
        <v>22021520</v>
      </c>
      <c r="Q662" s="8"/>
    </row>
    <row r="663" spans="1:17" s="33" customFormat="1" ht="33" customHeight="1">
      <c r="A663" s="8" t="s">
        <v>28</v>
      </c>
      <c r="B663" s="82" t="s">
        <v>130</v>
      </c>
      <c r="C663" s="8" t="s">
        <v>95</v>
      </c>
      <c r="D663" s="8"/>
      <c r="E663" s="29">
        <v>211.7</v>
      </c>
      <c r="F663" s="8" t="s">
        <v>30</v>
      </c>
      <c r="G663" s="6">
        <v>11177760</v>
      </c>
      <c r="H663" s="6">
        <v>1481900</v>
      </c>
      <c r="I663" s="6"/>
      <c r="J663" s="6">
        <f t="shared" si="36"/>
        <v>12659660</v>
      </c>
      <c r="K663" s="6">
        <v>0</v>
      </c>
      <c r="L663" s="6">
        <v>846800</v>
      </c>
      <c r="M663" s="6">
        <v>27944400</v>
      </c>
      <c r="N663" s="28">
        <v>0</v>
      </c>
      <c r="O663" s="6">
        <f t="shared" si="35"/>
        <v>28791200</v>
      </c>
      <c r="P663" s="7">
        <f t="shared" si="37"/>
        <v>41450860</v>
      </c>
      <c r="Q663" s="8"/>
    </row>
    <row r="664" spans="1:17" s="33" customFormat="1" ht="33" customHeight="1">
      <c r="A664" s="43">
        <v>195</v>
      </c>
      <c r="B664" s="79" t="s">
        <v>131</v>
      </c>
      <c r="C664" s="43" t="s">
        <v>95</v>
      </c>
      <c r="D664" s="43"/>
      <c r="E664" s="83">
        <v>291.10000000000002</v>
      </c>
      <c r="F664" s="43"/>
      <c r="G664" s="1">
        <v>15370080</v>
      </c>
      <c r="H664" s="1">
        <v>2037700</v>
      </c>
      <c r="I664" s="1"/>
      <c r="J664" s="1">
        <f t="shared" si="36"/>
        <v>17407780</v>
      </c>
      <c r="K664" s="1">
        <v>6750000</v>
      </c>
      <c r="L664" s="1">
        <v>1164400</v>
      </c>
      <c r="M664" s="1">
        <v>38425200</v>
      </c>
      <c r="N664" s="44">
        <v>0</v>
      </c>
      <c r="O664" s="1">
        <f t="shared" si="35"/>
        <v>46339600</v>
      </c>
      <c r="P664" s="7">
        <f t="shared" si="37"/>
        <v>63747380</v>
      </c>
      <c r="Q664" s="43"/>
    </row>
    <row r="665" spans="1:17" s="33" customFormat="1" ht="33" customHeight="1">
      <c r="A665" s="8" t="s">
        <v>28</v>
      </c>
      <c r="B665" s="82" t="s">
        <v>131</v>
      </c>
      <c r="C665" s="8" t="s">
        <v>95</v>
      </c>
      <c r="D665" s="8"/>
      <c r="E665" s="29">
        <v>291.10000000000002</v>
      </c>
      <c r="F665" s="8" t="s">
        <v>30</v>
      </c>
      <c r="G665" s="6">
        <v>15370080</v>
      </c>
      <c r="H665" s="6">
        <v>2037700</v>
      </c>
      <c r="I665" s="6"/>
      <c r="J665" s="6">
        <f t="shared" si="36"/>
        <v>17407780</v>
      </c>
      <c r="K665" s="6">
        <v>6750000</v>
      </c>
      <c r="L665" s="6">
        <v>1164400</v>
      </c>
      <c r="M665" s="6">
        <v>38425200</v>
      </c>
      <c r="N665" s="28">
        <v>0</v>
      </c>
      <c r="O665" s="6">
        <f t="shared" si="35"/>
        <v>46339600</v>
      </c>
      <c r="P665" s="7">
        <f t="shared" si="37"/>
        <v>63747380</v>
      </c>
      <c r="Q665" s="8"/>
    </row>
    <row r="666" spans="1:17" s="33" customFormat="1" ht="33" customHeight="1">
      <c r="A666" s="84"/>
      <c r="B666" s="79" t="s">
        <v>223</v>
      </c>
      <c r="C666" s="43"/>
      <c r="D666" s="43"/>
      <c r="E666" s="30">
        <v>139296.4</v>
      </c>
      <c r="F666" s="1">
        <v>0</v>
      </c>
      <c r="G666" s="1">
        <v>7354849920</v>
      </c>
      <c r="H666" s="1">
        <v>1029949000</v>
      </c>
      <c r="I666" s="1">
        <v>0</v>
      </c>
      <c r="J666" s="1">
        <v>8384798920</v>
      </c>
      <c r="K666" s="1">
        <v>1198800000</v>
      </c>
      <c r="L666" s="1">
        <v>557185600</v>
      </c>
      <c r="M666" s="1">
        <v>18219141600</v>
      </c>
      <c r="N666" s="1">
        <v>96000000</v>
      </c>
      <c r="O666" s="1">
        <v>20071127200</v>
      </c>
      <c r="P666" s="1">
        <v>28455926120</v>
      </c>
      <c r="Q666" s="43"/>
    </row>
  </sheetData>
  <mergeCells count="38">
    <mergeCell ref="A1:C1"/>
    <mergeCell ref="H1:O1"/>
    <mergeCell ref="A2:C2"/>
    <mergeCell ref="H2:O2"/>
    <mergeCell ref="A3:B3"/>
    <mergeCell ref="AE369:AG369"/>
    <mergeCell ref="A4:Q4"/>
    <mergeCell ref="A5:Q5"/>
    <mergeCell ref="A6:Q6"/>
    <mergeCell ref="A7:Q7"/>
    <mergeCell ref="G10:J10"/>
    <mergeCell ref="K10:O10"/>
    <mergeCell ref="S369:T369"/>
    <mergeCell ref="V369:W369"/>
    <mergeCell ref="X369:Y369"/>
    <mergeCell ref="Z369:AA369"/>
    <mergeCell ref="AB369:AD369"/>
    <mergeCell ref="AE370:AG370"/>
    <mergeCell ref="V374:X374"/>
    <mergeCell ref="Y374:Z374"/>
    <mergeCell ref="AA374:AB374"/>
    <mergeCell ref="AC374:AD374"/>
    <mergeCell ref="V379:X379"/>
    <mergeCell ref="Y379:Z379"/>
    <mergeCell ref="AA379:AB379"/>
    <mergeCell ref="AC379:AD379"/>
    <mergeCell ref="A10:A11"/>
    <mergeCell ref="B10:B11"/>
    <mergeCell ref="C10:C11"/>
    <mergeCell ref="D10:D11"/>
    <mergeCell ref="E10:E11"/>
    <mergeCell ref="F10:F11"/>
    <mergeCell ref="P10:P11"/>
    <mergeCell ref="Q10:Q11"/>
    <mergeCell ref="R363:AH363"/>
    <mergeCell ref="AE364:AG364"/>
    <mergeCell ref="Y365:AB365"/>
    <mergeCell ref="AE365:AG36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ColWidth="10.265625" defaultRowHeight="14.25"/>
  <sheetData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1"/>
  <sheetViews>
    <sheetView zoomScale="70" zoomScaleNormal="70" workbookViewId="0">
      <pane xSplit="2" ySplit="9" topLeftCell="C11" activePane="bottomRight" state="frozen"/>
      <selection pane="topRight"/>
      <selection pane="bottomLeft"/>
      <selection pane="bottomRight" activeCell="T9" sqref="T9"/>
    </sheetView>
  </sheetViews>
  <sheetFormatPr defaultColWidth="9" defaultRowHeight="13.9"/>
  <cols>
    <col min="1" max="1" width="5.73046875" style="148" customWidth="1"/>
    <col min="2" max="2" width="23.73046875" style="148" customWidth="1"/>
    <col min="3" max="3" width="13.59765625" style="148" customWidth="1"/>
    <col min="4" max="4" width="12" style="224" customWidth="1"/>
    <col min="5" max="5" width="12.3984375" style="224" customWidth="1"/>
    <col min="6" max="6" width="8.59765625" style="148" customWidth="1"/>
    <col min="7" max="7" width="14.73046875" style="225" hidden="1" customWidth="1"/>
    <col min="8" max="8" width="15.86328125" style="148" hidden="1" customWidth="1"/>
    <col min="9" max="9" width="14" style="225" customWidth="1"/>
    <col min="10" max="10" width="15.73046875" style="225" customWidth="1"/>
    <col min="11" max="11" width="12" style="225" customWidth="1"/>
    <col min="12" max="12" width="12.73046875" style="225" customWidth="1"/>
    <col min="13" max="13" width="14.59765625" style="225" customWidth="1"/>
    <col min="14" max="14" width="10.265625" style="225" customWidth="1"/>
    <col min="15" max="15" width="14.73046875" style="225" hidden="1" customWidth="1"/>
    <col min="16" max="16" width="13.3984375" style="225" customWidth="1"/>
    <col min="17" max="17" width="11.265625" style="225" customWidth="1"/>
    <col min="18" max="18" width="15.265625" style="238" customWidth="1"/>
    <col min="19" max="19" width="14" style="225" customWidth="1"/>
    <col min="20" max="20" width="15.265625" style="232" customWidth="1"/>
    <col min="21" max="21" width="14.73046875" style="225" customWidth="1"/>
    <col min="22" max="22" width="15.59765625" style="225" customWidth="1"/>
    <col min="23" max="23" width="15.3984375" style="225" customWidth="1"/>
    <col min="24" max="24" width="18.86328125" style="148" customWidth="1"/>
    <col min="25" max="25" width="15.265625" style="149" customWidth="1"/>
    <col min="26" max="26" width="22.265625" style="148" customWidth="1"/>
    <col min="27" max="27" width="15.73046875" style="148" customWidth="1"/>
    <col min="28" max="16384" width="9" style="148"/>
  </cols>
  <sheetData>
    <row r="1" spans="1:27" s="243" customFormat="1" ht="23.1" customHeight="1">
      <c r="A1" s="239"/>
      <c r="B1" s="284" t="s">
        <v>0</v>
      </c>
      <c r="C1" s="284"/>
      <c r="D1" s="284"/>
      <c r="E1" s="284"/>
      <c r="F1" s="284"/>
      <c r="G1" s="239"/>
      <c r="H1" s="239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2"/>
      <c r="U1" s="241"/>
      <c r="V1" s="241"/>
      <c r="W1" s="241"/>
      <c r="Y1" s="244"/>
    </row>
    <row r="2" spans="1:27" s="243" customFormat="1" ht="23.1" customHeight="1">
      <c r="A2" s="245"/>
      <c r="B2" s="285" t="s">
        <v>257</v>
      </c>
      <c r="C2" s="285"/>
      <c r="D2" s="285"/>
      <c r="E2" s="285"/>
      <c r="F2" s="285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2"/>
      <c r="U2" s="241"/>
      <c r="V2" s="241"/>
      <c r="W2" s="241"/>
      <c r="Y2" s="244"/>
    </row>
    <row r="3" spans="1:27" s="243" customFormat="1" ht="23.1" customHeight="1">
      <c r="A3" s="246"/>
      <c r="B3" s="241"/>
      <c r="C3" s="240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2"/>
      <c r="U3" s="241"/>
      <c r="V3" s="241"/>
      <c r="W3" s="241"/>
      <c r="Y3" s="244"/>
    </row>
    <row r="4" spans="1:27" s="243" customFormat="1" ht="19.149999999999999" customHeight="1">
      <c r="A4" s="285" t="s">
        <v>258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6"/>
      <c r="S4" s="285"/>
      <c r="T4" s="285"/>
      <c r="U4" s="285"/>
      <c r="V4" s="285"/>
      <c r="W4" s="285"/>
      <c r="Y4" s="244"/>
    </row>
    <row r="5" spans="1:27" s="243" customFormat="1" ht="19.149999999999999" customHeight="1">
      <c r="A5" s="287" t="s">
        <v>259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9"/>
      <c r="S5" s="288"/>
      <c r="T5" s="288"/>
      <c r="U5" s="288"/>
      <c r="V5" s="288"/>
      <c r="W5" s="288"/>
      <c r="Y5" s="244"/>
    </row>
    <row r="6" spans="1:27" ht="23.1" customHeight="1">
      <c r="A6" s="143"/>
      <c r="B6" s="144"/>
      <c r="C6" s="143"/>
      <c r="D6" s="145"/>
      <c r="E6" s="145"/>
      <c r="F6" s="143"/>
      <c r="G6" s="131"/>
      <c r="H6" s="143"/>
      <c r="I6" s="131"/>
      <c r="J6" s="131"/>
      <c r="K6" s="131"/>
      <c r="L6" s="131"/>
      <c r="M6" s="131"/>
      <c r="N6" s="131"/>
      <c r="O6" s="131"/>
      <c r="P6" s="131"/>
      <c r="Q6" s="131"/>
      <c r="R6" s="146"/>
      <c r="S6" s="147"/>
      <c r="T6" s="147"/>
      <c r="U6" s="131"/>
      <c r="V6" s="131"/>
      <c r="W6" s="131"/>
    </row>
    <row r="7" spans="1:27" ht="35.25" customHeight="1">
      <c r="A7" s="290" t="s">
        <v>7</v>
      </c>
      <c r="B7" s="290" t="s">
        <v>8</v>
      </c>
      <c r="C7" s="290" t="s">
        <v>9</v>
      </c>
      <c r="D7" s="283" t="s">
        <v>389</v>
      </c>
      <c r="E7" s="283"/>
      <c r="F7" s="290" t="s">
        <v>12</v>
      </c>
      <c r="G7" s="281" t="s">
        <v>260</v>
      </c>
      <c r="H7" s="281" t="s">
        <v>261</v>
      </c>
      <c r="I7" s="281" t="s">
        <v>262</v>
      </c>
      <c r="J7" s="281"/>
      <c r="K7" s="281" t="s">
        <v>263</v>
      </c>
      <c r="L7" s="281"/>
      <c r="M7" s="281" t="s">
        <v>264</v>
      </c>
      <c r="N7" s="281"/>
      <c r="O7" s="281"/>
      <c r="P7" s="281"/>
      <c r="Q7" s="281"/>
      <c r="R7" s="282"/>
      <c r="S7" s="281"/>
      <c r="T7" s="281"/>
      <c r="U7" s="281"/>
      <c r="V7" s="281"/>
      <c r="W7" s="281" t="s">
        <v>265</v>
      </c>
      <c r="Y7" s="283" t="s">
        <v>266</v>
      </c>
    </row>
    <row r="8" spans="1:27" ht="41.25" customHeight="1">
      <c r="A8" s="290"/>
      <c r="B8" s="290"/>
      <c r="C8" s="290"/>
      <c r="D8" s="283" t="s">
        <v>20</v>
      </c>
      <c r="E8" s="291" t="s">
        <v>267</v>
      </c>
      <c r="F8" s="290"/>
      <c r="G8" s="281"/>
      <c r="H8" s="281"/>
      <c r="I8" s="281" t="s">
        <v>268</v>
      </c>
      <c r="J8" s="281" t="s">
        <v>269</v>
      </c>
      <c r="K8" s="281" t="s">
        <v>270</v>
      </c>
      <c r="L8" s="281" t="s">
        <v>271</v>
      </c>
      <c r="M8" s="281" t="s">
        <v>272</v>
      </c>
      <c r="N8" s="281" t="s">
        <v>273</v>
      </c>
      <c r="O8" s="281"/>
      <c r="P8" s="281"/>
      <c r="Q8" s="281" t="s">
        <v>21</v>
      </c>
      <c r="R8" s="282"/>
      <c r="S8" s="281"/>
      <c r="T8" s="281" t="s">
        <v>24</v>
      </c>
      <c r="U8" s="281"/>
      <c r="V8" s="281" t="s">
        <v>274</v>
      </c>
      <c r="W8" s="281"/>
      <c r="X8" s="283"/>
      <c r="Y8" s="283"/>
      <c r="AA8" s="155"/>
    </row>
    <row r="9" spans="1:27" s="156" customFormat="1" ht="42.75" customHeight="1">
      <c r="A9" s="290"/>
      <c r="B9" s="290"/>
      <c r="C9" s="290"/>
      <c r="D9" s="283"/>
      <c r="E9" s="291"/>
      <c r="F9" s="290"/>
      <c r="G9" s="281"/>
      <c r="H9" s="281"/>
      <c r="I9" s="281"/>
      <c r="J9" s="281"/>
      <c r="K9" s="281"/>
      <c r="L9" s="281"/>
      <c r="M9" s="281"/>
      <c r="N9" s="152" t="s">
        <v>270</v>
      </c>
      <c r="O9" s="152"/>
      <c r="P9" s="152" t="s">
        <v>271</v>
      </c>
      <c r="Q9" s="152" t="s">
        <v>275</v>
      </c>
      <c r="R9" s="153" t="s">
        <v>276</v>
      </c>
      <c r="S9" s="152" t="s">
        <v>277</v>
      </c>
      <c r="T9" s="152" t="s">
        <v>278</v>
      </c>
      <c r="U9" s="152" t="s">
        <v>277</v>
      </c>
      <c r="V9" s="281"/>
      <c r="W9" s="281"/>
      <c r="X9" s="283"/>
      <c r="Y9" s="283"/>
      <c r="AA9" s="155"/>
    </row>
    <row r="10" spans="1:27" s="157" customFormat="1" ht="33" customHeight="1">
      <c r="A10" s="150"/>
      <c r="B10" s="150" t="s">
        <v>132</v>
      </c>
      <c r="C10" s="150"/>
      <c r="D10" s="151">
        <f>SUM(D11:D165)/2</f>
        <v>37047.499999999993</v>
      </c>
      <c r="E10" s="151">
        <f t="shared" ref="E10:J10" si="0">SUM(E11:E165)/2</f>
        <v>37047.499999999993</v>
      </c>
      <c r="F10" s="151">
        <f t="shared" si="0"/>
        <v>0</v>
      </c>
      <c r="G10" s="151">
        <f t="shared" si="0"/>
        <v>4462600</v>
      </c>
      <c r="H10" s="151">
        <f t="shared" si="0"/>
        <v>11156500</v>
      </c>
      <c r="I10" s="152">
        <f t="shared" si="0"/>
        <v>1432052700</v>
      </c>
      <c r="J10" s="152">
        <f t="shared" si="0"/>
        <v>1432052700</v>
      </c>
      <c r="K10" s="152"/>
      <c r="L10" s="152">
        <f>SUM(L11:L165)/2</f>
        <v>185035900</v>
      </c>
      <c r="M10" s="152">
        <f>SUM(M11:M165)/2</f>
        <v>3052460400</v>
      </c>
      <c r="N10" s="152"/>
      <c r="O10" s="152">
        <f>SUM(O11:O165)/2</f>
        <v>28680400</v>
      </c>
      <c r="P10" s="152">
        <f>SUM(P11:P165)/2</f>
        <v>92498800</v>
      </c>
      <c r="Q10" s="152"/>
      <c r="R10" s="152"/>
      <c r="S10" s="152">
        <f>SUM(S11:S165)/2</f>
        <v>175500000</v>
      </c>
      <c r="T10" s="152">
        <f>SUM(T11:T165)/2</f>
        <v>0</v>
      </c>
      <c r="U10" s="152">
        <f>SUM(U11:U165)/2</f>
        <v>21000000</v>
      </c>
      <c r="V10" s="152">
        <f>SUM(V11:V165)/2</f>
        <v>3341459200</v>
      </c>
      <c r="W10" s="152">
        <f>SUM(W11:W165)/2</f>
        <v>4958547800</v>
      </c>
      <c r="X10" s="283"/>
      <c r="Y10" s="151"/>
      <c r="AA10" s="155"/>
    </row>
    <row r="11" spans="1:27" s="163" customFormat="1" ht="33" customHeight="1">
      <c r="A11" s="158">
        <v>1</v>
      </c>
      <c r="B11" s="159" t="str">
        <f t="shared" ref="B11:B16" si="1">B12</f>
        <v>Hà Thị Xuân</v>
      </c>
      <c r="C11" s="158" t="s">
        <v>279</v>
      </c>
      <c r="D11" s="160">
        <f>SUM(D12:D12)</f>
        <v>369.3</v>
      </c>
      <c r="E11" s="160">
        <f t="shared" ref="E11:W11" si="2">SUM(E12:E12)</f>
        <v>369.3</v>
      </c>
      <c r="F11" s="160">
        <f t="shared" si="2"/>
        <v>0</v>
      </c>
      <c r="G11" s="160">
        <f t="shared" si="2"/>
        <v>52800</v>
      </c>
      <c r="H11" s="160">
        <f t="shared" si="2"/>
        <v>132000</v>
      </c>
      <c r="I11" s="161">
        <f t="shared" si="2"/>
        <v>19499040</v>
      </c>
      <c r="J11" s="161">
        <f t="shared" si="2"/>
        <v>19499040</v>
      </c>
      <c r="K11" s="161"/>
      <c r="L11" s="161">
        <f t="shared" si="2"/>
        <v>3693000</v>
      </c>
      <c r="M11" s="161">
        <f t="shared" si="2"/>
        <v>48747600</v>
      </c>
      <c r="N11" s="161"/>
      <c r="O11" s="161">
        <f t="shared" si="2"/>
        <v>0</v>
      </c>
      <c r="P11" s="161">
        <f t="shared" si="2"/>
        <v>1477200</v>
      </c>
      <c r="Q11" s="161">
        <f t="shared" si="2"/>
        <v>9.5227044171114734</v>
      </c>
      <c r="R11" s="161">
        <f t="shared" si="2"/>
        <v>0</v>
      </c>
      <c r="S11" s="161">
        <f t="shared" si="2"/>
        <v>0</v>
      </c>
      <c r="T11" s="161">
        <f t="shared" si="2"/>
        <v>0</v>
      </c>
      <c r="U11" s="161">
        <f t="shared" si="2"/>
        <v>0</v>
      </c>
      <c r="V11" s="161">
        <f t="shared" si="2"/>
        <v>50224800</v>
      </c>
      <c r="W11" s="161">
        <f t="shared" si="2"/>
        <v>73416840</v>
      </c>
      <c r="X11" s="155">
        <v>73416840</v>
      </c>
      <c r="Y11" s="162">
        <v>3878.1</v>
      </c>
      <c r="Z11" s="163">
        <f>W11-X11</f>
        <v>0</v>
      </c>
      <c r="AA11" s="155"/>
    </row>
    <row r="12" spans="1:27" s="174" customFormat="1" ht="33" customHeight="1">
      <c r="A12" s="164" t="s">
        <v>28</v>
      </c>
      <c r="B12" s="165" t="s">
        <v>280</v>
      </c>
      <c r="C12" s="166" t="s">
        <v>279</v>
      </c>
      <c r="D12" s="167">
        <v>369.3</v>
      </c>
      <c r="E12" s="168">
        <v>369.3</v>
      </c>
      <c r="F12" s="164" t="s">
        <v>142</v>
      </c>
      <c r="G12" s="169">
        <v>52800</v>
      </c>
      <c r="H12" s="170">
        <f t="shared" ref="H12:H15" si="3">G12*2.5</f>
        <v>132000</v>
      </c>
      <c r="I12" s="171">
        <f>D12*G12</f>
        <v>19499040</v>
      </c>
      <c r="J12" s="171">
        <f t="shared" ref="J12:J15" si="4">I12</f>
        <v>19499040</v>
      </c>
      <c r="K12" s="169">
        <v>10000</v>
      </c>
      <c r="L12" s="171">
        <f t="shared" ref="L12:L15" si="5">D12*K12</f>
        <v>3693000</v>
      </c>
      <c r="M12" s="171">
        <f t="shared" ref="M12:M15" si="6">D12*H12</f>
        <v>48747600</v>
      </c>
      <c r="N12" s="171">
        <v>4000</v>
      </c>
      <c r="O12" s="171"/>
      <c r="P12" s="171">
        <f t="shared" ref="P12:P15" si="7">D12*N12</f>
        <v>1477200</v>
      </c>
      <c r="Q12" s="171">
        <f>D11/Y11*100</f>
        <v>9.5227044171114734</v>
      </c>
      <c r="R12" s="172"/>
      <c r="S12" s="173">
        <f t="shared" ref="S12:S14" si="8">+IF(Q12&gt;70,R12*12*30*15000,IF(Q12&gt;=30,R12*6*30*15000,R12*3*30*15000))</f>
        <v>0</v>
      </c>
      <c r="T12" s="171"/>
      <c r="U12" s="171"/>
      <c r="V12" s="171">
        <f>M12+P12+S12+U12</f>
        <v>50224800</v>
      </c>
      <c r="W12" s="171">
        <f>J12+L12+V12</f>
        <v>73416840</v>
      </c>
      <c r="Y12" s="175"/>
    </row>
    <row r="13" spans="1:27" s="163" customFormat="1" ht="33" customHeight="1">
      <c r="A13" s="150">
        <v>2</v>
      </c>
      <c r="B13" s="176" t="str">
        <f t="shared" si="1"/>
        <v>Phạm Đình Quang</v>
      </c>
      <c r="C13" s="158" t="s">
        <v>279</v>
      </c>
      <c r="D13" s="177">
        <f>SUM(D14:D15)</f>
        <v>204.2</v>
      </c>
      <c r="E13" s="177">
        <f t="shared" ref="E13:W13" si="9">SUM(E14:E15)</f>
        <v>204.2</v>
      </c>
      <c r="F13" s="177">
        <f t="shared" si="9"/>
        <v>0</v>
      </c>
      <c r="G13" s="177">
        <f t="shared" si="9"/>
        <v>105600</v>
      </c>
      <c r="H13" s="177">
        <f t="shared" si="9"/>
        <v>264000</v>
      </c>
      <c r="I13" s="178">
        <f t="shared" si="9"/>
        <v>10781760</v>
      </c>
      <c r="J13" s="178">
        <f t="shared" si="9"/>
        <v>10781760</v>
      </c>
      <c r="K13" s="178"/>
      <c r="L13" s="178">
        <f t="shared" si="9"/>
        <v>1746200</v>
      </c>
      <c r="M13" s="178">
        <f t="shared" si="9"/>
        <v>26954400</v>
      </c>
      <c r="N13" s="178"/>
      <c r="O13" s="178">
        <f t="shared" si="9"/>
        <v>0</v>
      </c>
      <c r="P13" s="178">
        <f t="shared" si="9"/>
        <v>816800</v>
      </c>
      <c r="Q13" s="178">
        <f t="shared" si="9"/>
        <v>6.5680283049211958</v>
      </c>
      <c r="R13" s="178">
        <f t="shared" si="9"/>
        <v>5</v>
      </c>
      <c r="S13" s="178">
        <f t="shared" si="9"/>
        <v>6750000</v>
      </c>
      <c r="T13" s="178">
        <f t="shared" si="9"/>
        <v>0</v>
      </c>
      <c r="U13" s="178">
        <f t="shared" si="9"/>
        <v>0</v>
      </c>
      <c r="V13" s="178">
        <f t="shared" si="9"/>
        <v>34521200</v>
      </c>
      <c r="W13" s="178">
        <f t="shared" si="9"/>
        <v>47049160</v>
      </c>
      <c r="X13" s="179">
        <v>47049160</v>
      </c>
      <c r="Y13" s="180">
        <v>3109</v>
      </c>
      <c r="Z13" s="163">
        <f>W13-X13</f>
        <v>0</v>
      </c>
      <c r="AA13" s="155"/>
    </row>
    <row r="14" spans="1:27" s="174" customFormat="1" ht="33" customHeight="1">
      <c r="A14" s="164" t="s">
        <v>28</v>
      </c>
      <c r="B14" s="181" t="s">
        <v>281</v>
      </c>
      <c r="C14" s="166" t="s">
        <v>279</v>
      </c>
      <c r="D14" s="167">
        <v>105.6</v>
      </c>
      <c r="E14" s="168">
        <v>105.6</v>
      </c>
      <c r="F14" s="164" t="s">
        <v>142</v>
      </c>
      <c r="G14" s="169">
        <v>52800</v>
      </c>
      <c r="H14" s="170">
        <f t="shared" si="3"/>
        <v>132000</v>
      </c>
      <c r="I14" s="171">
        <f t="shared" ref="I14:I15" si="10">D14*G14</f>
        <v>5575680</v>
      </c>
      <c r="J14" s="171">
        <f t="shared" si="4"/>
        <v>5575680</v>
      </c>
      <c r="K14" s="169">
        <v>10000</v>
      </c>
      <c r="L14" s="171">
        <f t="shared" si="5"/>
        <v>1056000</v>
      </c>
      <c r="M14" s="171">
        <f t="shared" si="6"/>
        <v>13939200</v>
      </c>
      <c r="N14" s="171">
        <v>4000</v>
      </c>
      <c r="O14" s="171"/>
      <c r="P14" s="171">
        <f t="shared" si="7"/>
        <v>422400</v>
      </c>
      <c r="Q14" s="171">
        <f>D13/Y13*100</f>
        <v>6.5680283049211958</v>
      </c>
      <c r="R14" s="172">
        <v>5</v>
      </c>
      <c r="S14" s="173">
        <f t="shared" si="8"/>
        <v>6750000</v>
      </c>
      <c r="T14" s="171"/>
      <c r="U14" s="171"/>
      <c r="V14" s="171">
        <f t="shared" ref="V14:V75" si="11">M14+P14+S14+U14</f>
        <v>21111600</v>
      </c>
      <c r="W14" s="171">
        <f t="shared" ref="W14:W75" si="12">J14+L14+V14</f>
        <v>27743280</v>
      </c>
      <c r="Y14" s="175"/>
      <c r="AA14" s="155"/>
    </row>
    <row r="15" spans="1:27" s="174" customFormat="1" ht="33" customHeight="1">
      <c r="A15" s="164" t="s">
        <v>28</v>
      </c>
      <c r="B15" s="181" t="str">
        <f>B14</f>
        <v>Phạm Đình Quang</v>
      </c>
      <c r="C15" s="166" t="s">
        <v>279</v>
      </c>
      <c r="D15" s="167">
        <v>98.6</v>
      </c>
      <c r="E15" s="168">
        <v>98.6</v>
      </c>
      <c r="F15" s="164" t="s">
        <v>30</v>
      </c>
      <c r="G15" s="169">
        <v>52800</v>
      </c>
      <c r="H15" s="170">
        <f t="shared" si="3"/>
        <v>132000</v>
      </c>
      <c r="I15" s="171">
        <f t="shared" si="10"/>
        <v>5206080</v>
      </c>
      <c r="J15" s="171">
        <f t="shared" si="4"/>
        <v>5206080</v>
      </c>
      <c r="K15" s="169">
        <v>7000</v>
      </c>
      <c r="L15" s="171">
        <f t="shared" si="5"/>
        <v>690200</v>
      </c>
      <c r="M15" s="171">
        <f t="shared" si="6"/>
        <v>13015200</v>
      </c>
      <c r="N15" s="171">
        <v>4000</v>
      </c>
      <c r="O15" s="171"/>
      <c r="P15" s="171">
        <f t="shared" si="7"/>
        <v>394400</v>
      </c>
      <c r="Q15" s="171"/>
      <c r="R15" s="172"/>
      <c r="S15" s="171"/>
      <c r="T15" s="171"/>
      <c r="U15" s="171"/>
      <c r="V15" s="171">
        <f t="shared" si="11"/>
        <v>13409600</v>
      </c>
      <c r="W15" s="171">
        <f t="shared" si="12"/>
        <v>19305880</v>
      </c>
      <c r="Y15" s="175"/>
    </row>
    <row r="16" spans="1:27" s="163" customFormat="1" ht="33" customHeight="1">
      <c r="A16" s="150">
        <v>3</v>
      </c>
      <c r="B16" s="176" t="str">
        <f t="shared" si="1"/>
        <v>Nguyễn Đắc</v>
      </c>
      <c r="C16" s="158" t="s">
        <v>279</v>
      </c>
      <c r="D16" s="177">
        <f>SUM(D17:D18)</f>
        <v>437.20000000000005</v>
      </c>
      <c r="E16" s="177">
        <f t="shared" ref="E16:W16" si="13">SUM(E17:E18)</f>
        <v>437.20000000000005</v>
      </c>
      <c r="F16" s="177">
        <f t="shared" si="13"/>
        <v>0</v>
      </c>
      <c r="G16" s="177">
        <f t="shared" si="13"/>
        <v>105600</v>
      </c>
      <c r="H16" s="177">
        <f t="shared" si="13"/>
        <v>264000</v>
      </c>
      <c r="I16" s="178">
        <f t="shared" si="13"/>
        <v>23084160</v>
      </c>
      <c r="J16" s="178">
        <f t="shared" si="13"/>
        <v>23084160</v>
      </c>
      <c r="K16" s="178"/>
      <c r="L16" s="178">
        <f t="shared" si="13"/>
        <v>3060400</v>
      </c>
      <c r="M16" s="178">
        <f t="shared" si="13"/>
        <v>57710400</v>
      </c>
      <c r="N16" s="178"/>
      <c r="O16" s="178">
        <f t="shared" si="13"/>
        <v>0</v>
      </c>
      <c r="P16" s="178">
        <f t="shared" si="13"/>
        <v>1748800</v>
      </c>
      <c r="Q16" s="178">
        <f t="shared" si="13"/>
        <v>14.663759852423278</v>
      </c>
      <c r="R16" s="178">
        <f t="shared" si="13"/>
        <v>3</v>
      </c>
      <c r="S16" s="178">
        <f t="shared" si="13"/>
        <v>4050000</v>
      </c>
      <c r="T16" s="178">
        <f t="shared" si="13"/>
        <v>0</v>
      </c>
      <c r="U16" s="178">
        <f t="shared" si="13"/>
        <v>0</v>
      </c>
      <c r="V16" s="178">
        <f t="shared" si="13"/>
        <v>63509200</v>
      </c>
      <c r="W16" s="178">
        <f t="shared" si="13"/>
        <v>89653760</v>
      </c>
      <c r="X16" s="182">
        <v>89653760</v>
      </c>
      <c r="Y16" s="180">
        <v>2981.5</v>
      </c>
      <c r="Z16" s="163">
        <f>W16-X16</f>
        <v>0</v>
      </c>
    </row>
    <row r="17" spans="1:26" s="174" customFormat="1" ht="33" customHeight="1">
      <c r="A17" s="164" t="s">
        <v>28</v>
      </c>
      <c r="B17" s="181" t="s">
        <v>282</v>
      </c>
      <c r="C17" s="166" t="s">
        <v>279</v>
      </c>
      <c r="D17" s="167">
        <v>224.3</v>
      </c>
      <c r="E17" s="168">
        <v>224.3</v>
      </c>
      <c r="F17" s="164" t="s">
        <v>30</v>
      </c>
      <c r="G17" s="169">
        <v>52800</v>
      </c>
      <c r="H17" s="170">
        <f t="shared" ref="H17:H20" si="14">G17*2.5</f>
        <v>132000</v>
      </c>
      <c r="I17" s="171">
        <f t="shared" ref="I17:I20" si="15">D17*G17</f>
        <v>11843040</v>
      </c>
      <c r="J17" s="171">
        <f t="shared" ref="J17:J20" si="16">I17</f>
        <v>11843040</v>
      </c>
      <c r="K17" s="169">
        <v>7000</v>
      </c>
      <c r="L17" s="171">
        <f t="shared" ref="L17:L20" si="17">D17*K17</f>
        <v>1570100</v>
      </c>
      <c r="M17" s="171">
        <f t="shared" ref="M17:M20" si="18">D17*H17</f>
        <v>29607600</v>
      </c>
      <c r="N17" s="171">
        <v>4000</v>
      </c>
      <c r="O17" s="171"/>
      <c r="P17" s="171">
        <f t="shared" ref="P17:P20" si="19">D17*N17</f>
        <v>897200</v>
      </c>
      <c r="Q17" s="171">
        <f>D16/Y16*100</f>
        <v>14.663759852423278</v>
      </c>
      <c r="R17" s="172">
        <v>3</v>
      </c>
      <c r="S17" s="173">
        <f>+IF(Q17&gt;70,R17*12*30*15000,IF(Q17&gt;=30,R17*6*30*15000,R17*3*30*15000))</f>
        <v>4050000</v>
      </c>
      <c r="T17" s="171"/>
      <c r="U17" s="171"/>
      <c r="V17" s="171">
        <f t="shared" si="11"/>
        <v>34554800</v>
      </c>
      <c r="W17" s="171">
        <f t="shared" si="12"/>
        <v>47967940</v>
      </c>
      <c r="Y17" s="175"/>
    </row>
    <row r="18" spans="1:26" s="174" customFormat="1" ht="33" customHeight="1">
      <c r="A18" s="164" t="s">
        <v>28</v>
      </c>
      <c r="B18" s="181" t="str">
        <f>B17</f>
        <v>Nguyễn Đắc</v>
      </c>
      <c r="C18" s="166" t="s">
        <v>279</v>
      </c>
      <c r="D18" s="167">
        <v>212.9</v>
      </c>
      <c r="E18" s="168">
        <v>212.9</v>
      </c>
      <c r="F18" s="164" t="s">
        <v>30</v>
      </c>
      <c r="G18" s="169">
        <v>52800</v>
      </c>
      <c r="H18" s="170">
        <f t="shared" si="14"/>
        <v>132000</v>
      </c>
      <c r="I18" s="171">
        <f t="shared" si="15"/>
        <v>11241120</v>
      </c>
      <c r="J18" s="171">
        <f t="shared" si="16"/>
        <v>11241120</v>
      </c>
      <c r="K18" s="169">
        <v>7000</v>
      </c>
      <c r="L18" s="171">
        <f t="shared" si="17"/>
        <v>1490300</v>
      </c>
      <c r="M18" s="171">
        <f t="shared" si="18"/>
        <v>28102800</v>
      </c>
      <c r="N18" s="171">
        <v>4000</v>
      </c>
      <c r="O18" s="171"/>
      <c r="P18" s="171">
        <f t="shared" si="19"/>
        <v>851600</v>
      </c>
      <c r="Q18" s="171"/>
      <c r="R18" s="172"/>
      <c r="S18" s="171"/>
      <c r="T18" s="171"/>
      <c r="U18" s="171"/>
      <c r="V18" s="171">
        <f t="shared" si="11"/>
        <v>28954400</v>
      </c>
      <c r="W18" s="171">
        <f t="shared" si="12"/>
        <v>41685820</v>
      </c>
      <c r="Y18" s="175"/>
    </row>
    <row r="19" spans="1:26" s="163" customFormat="1" ht="33" customHeight="1">
      <c r="A19" s="150">
        <v>4</v>
      </c>
      <c r="B19" s="159" t="str">
        <f t="shared" ref="B19:B23" si="20">B20</f>
        <v>Nguyễn Văn Linh</v>
      </c>
      <c r="C19" s="158" t="s">
        <v>279</v>
      </c>
      <c r="D19" s="177">
        <f>SUM(D20:D20)</f>
        <v>215.7</v>
      </c>
      <c r="E19" s="177">
        <f>SUM(E20:E20)</f>
        <v>215.7</v>
      </c>
      <c r="F19" s="178"/>
      <c r="G19" s="178"/>
      <c r="H19" s="178"/>
      <c r="I19" s="178">
        <f>SUM(I20:I20)</f>
        <v>11388960</v>
      </c>
      <c r="J19" s="178">
        <f>SUM(J20:J20)</f>
        <v>11388960</v>
      </c>
      <c r="K19" s="178"/>
      <c r="L19" s="178">
        <f>SUM(L20:L20)</f>
        <v>1509900</v>
      </c>
      <c r="M19" s="178">
        <f>SUM(M20:M20)</f>
        <v>28472400</v>
      </c>
      <c r="N19" s="178"/>
      <c r="O19" s="178"/>
      <c r="P19" s="178">
        <f>SUM(P20:P20)</f>
        <v>862800</v>
      </c>
      <c r="Q19" s="178">
        <f>SUM(Q20:Q20)</f>
        <v>11.57747839622135</v>
      </c>
      <c r="R19" s="183">
        <v>8</v>
      </c>
      <c r="S19" s="178">
        <f>SUM(S20:S20)</f>
        <v>10800000</v>
      </c>
      <c r="T19" s="178">
        <f t="shared" ref="T19:W19" si="21">SUM(T20:T20)</f>
        <v>0</v>
      </c>
      <c r="U19" s="178">
        <f t="shared" si="21"/>
        <v>0</v>
      </c>
      <c r="V19" s="178">
        <f t="shared" si="21"/>
        <v>40135200</v>
      </c>
      <c r="W19" s="178">
        <f t="shared" si="21"/>
        <v>53034060</v>
      </c>
      <c r="X19" s="182">
        <v>53034060</v>
      </c>
      <c r="Y19" s="180">
        <v>1863.1</v>
      </c>
      <c r="Z19" s="163">
        <f>W19-X19</f>
        <v>0</v>
      </c>
    </row>
    <row r="20" spans="1:26" s="174" customFormat="1" ht="33" customHeight="1">
      <c r="A20" s="164" t="s">
        <v>28</v>
      </c>
      <c r="B20" s="165" t="s">
        <v>283</v>
      </c>
      <c r="C20" s="166" t="s">
        <v>279</v>
      </c>
      <c r="D20" s="167">
        <v>215.7</v>
      </c>
      <c r="E20" s="168">
        <v>215.7</v>
      </c>
      <c r="F20" s="164" t="s">
        <v>30</v>
      </c>
      <c r="G20" s="169">
        <v>52800</v>
      </c>
      <c r="H20" s="170">
        <f t="shared" si="14"/>
        <v>132000</v>
      </c>
      <c r="I20" s="171">
        <f t="shared" si="15"/>
        <v>11388960</v>
      </c>
      <c r="J20" s="171">
        <f t="shared" si="16"/>
        <v>11388960</v>
      </c>
      <c r="K20" s="169">
        <v>7000</v>
      </c>
      <c r="L20" s="171">
        <f t="shared" si="17"/>
        <v>1509900</v>
      </c>
      <c r="M20" s="171">
        <f t="shared" si="18"/>
        <v>28472400</v>
      </c>
      <c r="N20" s="171">
        <v>4000</v>
      </c>
      <c r="O20" s="171"/>
      <c r="P20" s="171">
        <f t="shared" si="19"/>
        <v>862800</v>
      </c>
      <c r="Q20" s="171">
        <f>D19/Y19*100</f>
        <v>11.57747839622135</v>
      </c>
      <c r="R20" s="172">
        <v>8</v>
      </c>
      <c r="S20" s="173">
        <f t="shared" ref="S20:S24" si="22">+IF(Q20&gt;70,R20*12*30*15000,IF(Q20&gt;=30,R20*6*30*15000,R20*3*30*15000))</f>
        <v>10800000</v>
      </c>
      <c r="T20" s="171"/>
      <c r="U20" s="171"/>
      <c r="V20" s="171">
        <f t="shared" si="11"/>
        <v>40135200</v>
      </c>
      <c r="W20" s="171">
        <f t="shared" si="12"/>
        <v>53034060</v>
      </c>
      <c r="Y20" s="175"/>
    </row>
    <row r="21" spans="1:26" s="163" customFormat="1" ht="33" customHeight="1">
      <c r="A21" s="150">
        <v>5</v>
      </c>
      <c r="B21" s="159" t="str">
        <f t="shared" si="20"/>
        <v>Tô Thị Lan</v>
      </c>
      <c r="C21" s="158" t="s">
        <v>279</v>
      </c>
      <c r="D21" s="177">
        <f>SUM(D22:D22)</f>
        <v>139.19999999999999</v>
      </c>
      <c r="E21" s="177">
        <f>SUM(E22:E22)</f>
        <v>139.19999999999999</v>
      </c>
      <c r="F21" s="178"/>
      <c r="G21" s="178"/>
      <c r="H21" s="178"/>
      <c r="I21" s="178">
        <f>SUM(I22:I22)</f>
        <v>7349759.9999999991</v>
      </c>
      <c r="J21" s="178">
        <f>SUM(J22:J22)</f>
        <v>7349759.9999999991</v>
      </c>
      <c r="K21" s="178"/>
      <c r="L21" s="178">
        <f>SUM(L22:L22)</f>
        <v>974399.99999999988</v>
      </c>
      <c r="M21" s="178">
        <f>SUM(M22:M22)</f>
        <v>18374400</v>
      </c>
      <c r="N21" s="178"/>
      <c r="O21" s="178"/>
      <c r="P21" s="178">
        <f>SUM(P22:P22)</f>
        <v>556800</v>
      </c>
      <c r="Q21" s="178">
        <f>SUM(Q22:Q22)</f>
        <v>4.7085884382505157</v>
      </c>
      <c r="R21" s="183">
        <v>3</v>
      </c>
      <c r="S21" s="178">
        <f>SUM(S22:S22)</f>
        <v>4050000</v>
      </c>
      <c r="T21" s="178">
        <f t="shared" ref="T21:W21" si="23">SUM(T22:T22)</f>
        <v>0</v>
      </c>
      <c r="U21" s="178">
        <f t="shared" si="23"/>
        <v>0</v>
      </c>
      <c r="V21" s="178">
        <f t="shared" si="23"/>
        <v>22981200</v>
      </c>
      <c r="W21" s="178">
        <f t="shared" si="23"/>
        <v>31305360</v>
      </c>
      <c r="X21" s="182">
        <v>31305360</v>
      </c>
      <c r="Y21" s="180">
        <v>2956.3</v>
      </c>
      <c r="Z21" s="163">
        <f>W21-X21</f>
        <v>0</v>
      </c>
    </row>
    <row r="22" spans="1:26" s="174" customFormat="1" ht="33" customHeight="1">
      <c r="A22" s="164" t="s">
        <v>28</v>
      </c>
      <c r="B22" s="165" t="s">
        <v>284</v>
      </c>
      <c r="C22" s="166" t="s">
        <v>279</v>
      </c>
      <c r="D22" s="167">
        <v>139.19999999999999</v>
      </c>
      <c r="E22" s="168">
        <v>139.19999999999999</v>
      </c>
      <c r="F22" s="164" t="s">
        <v>30</v>
      </c>
      <c r="G22" s="169">
        <v>52800</v>
      </c>
      <c r="H22" s="170">
        <f t="shared" ref="H22:H25" si="24">G22*2.5</f>
        <v>132000</v>
      </c>
      <c r="I22" s="171">
        <f t="shared" ref="I22:I25" si="25">D22*G22</f>
        <v>7349759.9999999991</v>
      </c>
      <c r="J22" s="171">
        <f t="shared" ref="J22:J25" si="26">I22</f>
        <v>7349759.9999999991</v>
      </c>
      <c r="K22" s="169">
        <v>7000</v>
      </c>
      <c r="L22" s="171">
        <f t="shared" ref="L22:L25" si="27">D22*K22</f>
        <v>974399.99999999988</v>
      </c>
      <c r="M22" s="171">
        <f t="shared" ref="M22:M25" si="28">D22*H22</f>
        <v>18374400</v>
      </c>
      <c r="N22" s="171">
        <v>4000</v>
      </c>
      <c r="O22" s="171"/>
      <c r="P22" s="171">
        <f t="shared" ref="P22:P25" si="29">D22*N22</f>
        <v>556800</v>
      </c>
      <c r="Q22" s="171">
        <f>D21/Y21*100</f>
        <v>4.7085884382505157</v>
      </c>
      <c r="R22" s="172">
        <v>3</v>
      </c>
      <c r="S22" s="173">
        <f t="shared" si="22"/>
        <v>4050000</v>
      </c>
      <c r="T22" s="171"/>
      <c r="U22" s="171"/>
      <c r="V22" s="171">
        <f t="shared" si="11"/>
        <v>22981200</v>
      </c>
      <c r="W22" s="171">
        <f t="shared" si="12"/>
        <v>31305360</v>
      </c>
      <c r="Y22" s="175"/>
    </row>
    <row r="23" spans="1:26" s="163" customFormat="1" ht="33" customHeight="1">
      <c r="A23" s="150">
        <v>6</v>
      </c>
      <c r="B23" s="176" t="str">
        <f t="shared" si="20"/>
        <v>Nguyễn Thị Hải</v>
      </c>
      <c r="C23" s="158" t="s">
        <v>279</v>
      </c>
      <c r="D23" s="177">
        <f>SUM(D24:D25)</f>
        <v>711</v>
      </c>
      <c r="E23" s="177">
        <f t="shared" ref="E23:W23" si="30">SUM(E24:E25)</f>
        <v>711</v>
      </c>
      <c r="F23" s="177">
        <f t="shared" si="30"/>
        <v>0</v>
      </c>
      <c r="G23" s="177">
        <f t="shared" si="30"/>
        <v>105600</v>
      </c>
      <c r="H23" s="177">
        <f t="shared" si="30"/>
        <v>264000</v>
      </c>
      <c r="I23" s="178">
        <f t="shared" si="30"/>
        <v>37540800</v>
      </c>
      <c r="J23" s="178">
        <f t="shared" si="30"/>
        <v>37540800</v>
      </c>
      <c r="K23" s="178"/>
      <c r="L23" s="178">
        <f t="shared" si="30"/>
        <v>7110000</v>
      </c>
      <c r="M23" s="178">
        <f t="shared" si="30"/>
        <v>93852000</v>
      </c>
      <c r="N23" s="178"/>
      <c r="O23" s="178">
        <f t="shared" si="30"/>
        <v>0</v>
      </c>
      <c r="P23" s="178">
        <f t="shared" si="30"/>
        <v>2844000</v>
      </c>
      <c r="Q23" s="178">
        <f t="shared" si="30"/>
        <v>16.408197175297705</v>
      </c>
      <c r="R23" s="178">
        <f t="shared" si="30"/>
        <v>2</v>
      </c>
      <c r="S23" s="178">
        <f t="shared" si="30"/>
        <v>2700000</v>
      </c>
      <c r="T23" s="178">
        <f t="shared" si="30"/>
        <v>0</v>
      </c>
      <c r="U23" s="178">
        <f t="shared" si="30"/>
        <v>3000000</v>
      </c>
      <c r="V23" s="178">
        <f t="shared" si="30"/>
        <v>102396000</v>
      </c>
      <c r="W23" s="178">
        <f t="shared" si="30"/>
        <v>147046800</v>
      </c>
      <c r="X23" s="182">
        <v>147046800</v>
      </c>
      <c r="Y23" s="180">
        <v>4333.2</v>
      </c>
      <c r="Z23" s="163">
        <f>W23-X23</f>
        <v>0</v>
      </c>
    </row>
    <row r="24" spans="1:26" s="174" customFormat="1" ht="33" customHeight="1">
      <c r="A24" s="164" t="s">
        <v>28</v>
      </c>
      <c r="B24" s="181" t="s">
        <v>285</v>
      </c>
      <c r="C24" s="166" t="s">
        <v>279</v>
      </c>
      <c r="D24" s="167">
        <v>504.7</v>
      </c>
      <c r="E24" s="168">
        <v>504.7</v>
      </c>
      <c r="F24" s="164" t="s">
        <v>142</v>
      </c>
      <c r="G24" s="169">
        <v>52800</v>
      </c>
      <c r="H24" s="170">
        <f t="shared" si="24"/>
        <v>132000</v>
      </c>
      <c r="I24" s="171">
        <f t="shared" si="25"/>
        <v>26648160</v>
      </c>
      <c r="J24" s="171">
        <f t="shared" si="26"/>
        <v>26648160</v>
      </c>
      <c r="K24" s="169">
        <v>10000</v>
      </c>
      <c r="L24" s="171">
        <f t="shared" si="27"/>
        <v>5047000</v>
      </c>
      <c r="M24" s="171">
        <f t="shared" si="28"/>
        <v>66620400</v>
      </c>
      <c r="N24" s="171">
        <v>4000</v>
      </c>
      <c r="O24" s="171"/>
      <c r="P24" s="171">
        <f t="shared" si="29"/>
        <v>2018800</v>
      </c>
      <c r="Q24" s="171">
        <f>D23/Y23*100</f>
        <v>16.408197175297705</v>
      </c>
      <c r="R24" s="172">
        <v>2</v>
      </c>
      <c r="S24" s="173">
        <f t="shared" si="22"/>
        <v>2700000</v>
      </c>
      <c r="T24" s="171"/>
      <c r="U24" s="171">
        <v>3000000</v>
      </c>
      <c r="V24" s="171">
        <f t="shared" si="11"/>
        <v>74339200</v>
      </c>
      <c r="W24" s="171">
        <f>J24+L24+V24</f>
        <v>106034360</v>
      </c>
      <c r="Y24" s="175"/>
    </row>
    <row r="25" spans="1:26" s="174" customFormat="1" ht="33" customHeight="1">
      <c r="A25" s="164" t="s">
        <v>28</v>
      </c>
      <c r="B25" s="181" t="str">
        <f>B24</f>
        <v>Nguyễn Thị Hải</v>
      </c>
      <c r="C25" s="166" t="s">
        <v>279</v>
      </c>
      <c r="D25" s="167">
        <v>206.3</v>
      </c>
      <c r="E25" s="168">
        <v>206.3</v>
      </c>
      <c r="F25" s="164" t="s">
        <v>142</v>
      </c>
      <c r="G25" s="169">
        <v>52800</v>
      </c>
      <c r="H25" s="170">
        <f t="shared" si="24"/>
        <v>132000</v>
      </c>
      <c r="I25" s="171">
        <f t="shared" si="25"/>
        <v>10892640</v>
      </c>
      <c r="J25" s="171">
        <f t="shared" si="26"/>
        <v>10892640</v>
      </c>
      <c r="K25" s="169">
        <v>10000</v>
      </c>
      <c r="L25" s="171">
        <f t="shared" si="27"/>
        <v>2063000</v>
      </c>
      <c r="M25" s="171">
        <f t="shared" si="28"/>
        <v>27231600</v>
      </c>
      <c r="N25" s="171">
        <v>4000</v>
      </c>
      <c r="O25" s="171"/>
      <c r="P25" s="171">
        <f t="shared" si="29"/>
        <v>825200</v>
      </c>
      <c r="Q25" s="171"/>
      <c r="R25" s="172"/>
      <c r="S25" s="171"/>
      <c r="T25" s="171"/>
      <c r="U25" s="171"/>
      <c r="V25" s="171">
        <f t="shared" si="11"/>
        <v>28056800</v>
      </c>
      <c r="W25" s="171">
        <f t="shared" si="12"/>
        <v>41012440</v>
      </c>
      <c r="Y25" s="175"/>
    </row>
    <row r="26" spans="1:26" s="163" customFormat="1" ht="33" customHeight="1">
      <c r="A26" s="150">
        <v>7</v>
      </c>
      <c r="B26" s="176" t="str">
        <f>B27</f>
        <v>Phan Xuân Lộc</v>
      </c>
      <c r="C26" s="158" t="s">
        <v>279</v>
      </c>
      <c r="D26" s="177">
        <f>SUM(D27:D28)</f>
        <v>465.2</v>
      </c>
      <c r="E26" s="177">
        <f t="shared" ref="E26:W26" si="31">SUM(E27:E28)</f>
        <v>465.2</v>
      </c>
      <c r="F26" s="177">
        <f t="shared" si="31"/>
        <v>0</v>
      </c>
      <c r="G26" s="177">
        <f t="shared" si="31"/>
        <v>105600</v>
      </c>
      <c r="H26" s="177">
        <f t="shared" si="31"/>
        <v>264000</v>
      </c>
      <c r="I26" s="178">
        <f t="shared" si="31"/>
        <v>24562560</v>
      </c>
      <c r="J26" s="178">
        <f t="shared" si="31"/>
        <v>24562560</v>
      </c>
      <c r="K26" s="178"/>
      <c r="L26" s="178">
        <f t="shared" si="31"/>
        <v>4652000</v>
      </c>
      <c r="M26" s="178">
        <f t="shared" si="31"/>
        <v>61406400</v>
      </c>
      <c r="N26" s="178"/>
      <c r="O26" s="178">
        <f t="shared" si="31"/>
        <v>0</v>
      </c>
      <c r="P26" s="178">
        <f t="shared" si="31"/>
        <v>1860800</v>
      </c>
      <c r="Q26" s="178">
        <f t="shared" si="31"/>
        <v>11.055133079847909</v>
      </c>
      <c r="R26" s="178">
        <f t="shared" si="31"/>
        <v>1</v>
      </c>
      <c r="S26" s="178">
        <f t="shared" si="31"/>
        <v>1350000</v>
      </c>
      <c r="T26" s="178">
        <f t="shared" si="31"/>
        <v>0</v>
      </c>
      <c r="U26" s="178">
        <f t="shared" si="31"/>
        <v>0</v>
      </c>
      <c r="V26" s="178">
        <f t="shared" si="31"/>
        <v>64617200</v>
      </c>
      <c r="W26" s="178">
        <f t="shared" si="31"/>
        <v>93831760</v>
      </c>
      <c r="X26" s="182">
        <v>93831760</v>
      </c>
      <c r="Y26" s="180">
        <v>4208</v>
      </c>
      <c r="Z26" s="163">
        <f>W26-X26</f>
        <v>0</v>
      </c>
    </row>
    <row r="27" spans="1:26" s="174" customFormat="1" ht="33" customHeight="1">
      <c r="A27" s="164" t="s">
        <v>28</v>
      </c>
      <c r="B27" s="181" t="s">
        <v>286</v>
      </c>
      <c r="C27" s="166" t="s">
        <v>279</v>
      </c>
      <c r="D27" s="167">
        <v>315.89999999999998</v>
      </c>
      <c r="E27" s="168">
        <v>315.89999999999998</v>
      </c>
      <c r="F27" s="164" t="s">
        <v>142</v>
      </c>
      <c r="G27" s="169">
        <v>52800</v>
      </c>
      <c r="H27" s="170">
        <f t="shared" ref="H27:H31" si="32">G27*2.5</f>
        <v>132000</v>
      </c>
      <c r="I27" s="171">
        <f t="shared" ref="I27:I31" si="33">D27*G27</f>
        <v>16679519.999999998</v>
      </c>
      <c r="J27" s="171">
        <f t="shared" ref="J27:J31" si="34">I27</f>
        <v>16679519.999999998</v>
      </c>
      <c r="K27" s="169">
        <v>10000</v>
      </c>
      <c r="L27" s="171">
        <f t="shared" ref="L27:L31" si="35">D27*K27</f>
        <v>3159000</v>
      </c>
      <c r="M27" s="171">
        <f t="shared" ref="M27:M31" si="36">D27*H27</f>
        <v>41698800</v>
      </c>
      <c r="N27" s="171">
        <v>4000</v>
      </c>
      <c r="O27" s="171"/>
      <c r="P27" s="171">
        <f t="shared" ref="P27:P31" si="37">D27*N27</f>
        <v>1263600</v>
      </c>
      <c r="Q27" s="171">
        <f>D26/Y26*100</f>
        <v>11.055133079847909</v>
      </c>
      <c r="R27" s="172">
        <v>1</v>
      </c>
      <c r="S27" s="173">
        <f>+IF(Q27&gt;70,R27*12*30*15000,IF(Q27&gt;=30,R27*6*30*15000,R27*3*30*15000))</f>
        <v>1350000</v>
      </c>
      <c r="T27" s="171"/>
      <c r="U27" s="171"/>
      <c r="V27" s="171">
        <f t="shared" si="11"/>
        <v>44312400</v>
      </c>
      <c r="W27" s="171">
        <f t="shared" si="12"/>
        <v>64150920</v>
      </c>
      <c r="Y27" s="175"/>
    </row>
    <row r="28" spans="1:26" s="174" customFormat="1" ht="33" customHeight="1">
      <c r="A28" s="164" t="s">
        <v>28</v>
      </c>
      <c r="B28" s="181" t="str">
        <f>B27</f>
        <v>Phan Xuân Lộc</v>
      </c>
      <c r="C28" s="166" t="s">
        <v>279</v>
      </c>
      <c r="D28" s="167">
        <v>149.30000000000001</v>
      </c>
      <c r="E28" s="168">
        <v>149.30000000000001</v>
      </c>
      <c r="F28" s="164" t="s">
        <v>142</v>
      </c>
      <c r="G28" s="169">
        <v>52800</v>
      </c>
      <c r="H28" s="170">
        <f t="shared" si="32"/>
        <v>132000</v>
      </c>
      <c r="I28" s="171">
        <f t="shared" si="33"/>
        <v>7883040.0000000009</v>
      </c>
      <c r="J28" s="171">
        <f t="shared" si="34"/>
        <v>7883040.0000000009</v>
      </c>
      <c r="K28" s="169">
        <v>10000</v>
      </c>
      <c r="L28" s="171">
        <f t="shared" si="35"/>
        <v>1493000</v>
      </c>
      <c r="M28" s="171">
        <f t="shared" si="36"/>
        <v>19707600</v>
      </c>
      <c r="N28" s="171">
        <v>4000</v>
      </c>
      <c r="O28" s="171"/>
      <c r="P28" s="171">
        <f t="shared" si="37"/>
        <v>597200</v>
      </c>
      <c r="Q28" s="171"/>
      <c r="R28" s="172"/>
      <c r="S28" s="171"/>
      <c r="T28" s="171"/>
      <c r="U28" s="171"/>
      <c r="V28" s="171">
        <f t="shared" si="11"/>
        <v>20304800</v>
      </c>
      <c r="W28" s="171">
        <f t="shared" si="12"/>
        <v>29680840</v>
      </c>
      <c r="Y28" s="175"/>
    </row>
    <row r="29" spans="1:26" s="163" customFormat="1" ht="33" customHeight="1">
      <c r="A29" s="150">
        <v>8</v>
      </c>
      <c r="B29" s="176" t="str">
        <f>B30</f>
        <v>Hồ Quốc Toàn</v>
      </c>
      <c r="C29" s="158" t="s">
        <v>279</v>
      </c>
      <c r="D29" s="177">
        <f>SUM(D30:D31)</f>
        <v>349.5</v>
      </c>
      <c r="E29" s="177">
        <f t="shared" ref="E29:W29" si="38">SUM(E30:E31)</f>
        <v>349.5</v>
      </c>
      <c r="F29" s="177">
        <f t="shared" si="38"/>
        <v>0</v>
      </c>
      <c r="G29" s="177">
        <f t="shared" si="38"/>
        <v>105600</v>
      </c>
      <c r="H29" s="177">
        <f t="shared" si="38"/>
        <v>264000</v>
      </c>
      <c r="I29" s="178">
        <f t="shared" si="38"/>
        <v>18453600</v>
      </c>
      <c r="J29" s="178">
        <f t="shared" si="38"/>
        <v>18453600</v>
      </c>
      <c r="K29" s="178"/>
      <c r="L29" s="178">
        <f t="shared" si="38"/>
        <v>2708100</v>
      </c>
      <c r="M29" s="178">
        <f t="shared" si="38"/>
        <v>46134000</v>
      </c>
      <c r="N29" s="178"/>
      <c r="O29" s="178">
        <f t="shared" si="38"/>
        <v>0</v>
      </c>
      <c r="P29" s="178">
        <f t="shared" si="38"/>
        <v>1398000</v>
      </c>
      <c r="Q29" s="178">
        <f t="shared" si="38"/>
        <v>10.441251157649448</v>
      </c>
      <c r="R29" s="178">
        <f t="shared" si="38"/>
        <v>8</v>
      </c>
      <c r="S29" s="178">
        <f t="shared" si="38"/>
        <v>10800000</v>
      </c>
      <c r="T29" s="178">
        <f t="shared" si="38"/>
        <v>0</v>
      </c>
      <c r="U29" s="178">
        <f t="shared" si="38"/>
        <v>0</v>
      </c>
      <c r="V29" s="178">
        <f t="shared" si="38"/>
        <v>58332000</v>
      </c>
      <c r="W29" s="178">
        <f t="shared" si="38"/>
        <v>79493700</v>
      </c>
      <c r="X29" s="182">
        <v>79493700</v>
      </c>
      <c r="Y29" s="180">
        <v>3347.3</v>
      </c>
      <c r="Z29" s="163">
        <f>W29-X29</f>
        <v>0</v>
      </c>
    </row>
    <row r="30" spans="1:26" s="174" customFormat="1" ht="33" customHeight="1">
      <c r="A30" s="164" t="s">
        <v>28</v>
      </c>
      <c r="B30" s="181" t="s">
        <v>287</v>
      </c>
      <c r="C30" s="166" t="s">
        <v>279</v>
      </c>
      <c r="D30" s="167">
        <v>262.3</v>
      </c>
      <c r="E30" s="168">
        <v>262.3</v>
      </c>
      <c r="F30" s="164" t="s">
        <v>30</v>
      </c>
      <c r="G30" s="169">
        <v>52800</v>
      </c>
      <c r="H30" s="170">
        <f t="shared" si="32"/>
        <v>132000</v>
      </c>
      <c r="I30" s="171">
        <f t="shared" si="33"/>
        <v>13849440</v>
      </c>
      <c r="J30" s="171">
        <f t="shared" si="34"/>
        <v>13849440</v>
      </c>
      <c r="K30" s="169">
        <v>7000</v>
      </c>
      <c r="L30" s="171">
        <f t="shared" si="35"/>
        <v>1836100</v>
      </c>
      <c r="M30" s="171">
        <f t="shared" si="36"/>
        <v>34623600</v>
      </c>
      <c r="N30" s="171">
        <v>4000</v>
      </c>
      <c r="O30" s="171"/>
      <c r="P30" s="171">
        <f t="shared" si="37"/>
        <v>1049200</v>
      </c>
      <c r="Q30" s="171">
        <f>D29/Y29*100</f>
        <v>10.441251157649448</v>
      </c>
      <c r="R30" s="172">
        <v>8</v>
      </c>
      <c r="S30" s="173">
        <f>+IF(Q30&gt;70,R30*12*30*15000,IF(Q30&gt;=30,R30*6*30*15000,R30*3*30*15000))</f>
        <v>10800000</v>
      </c>
      <c r="T30" s="171"/>
      <c r="U30" s="171"/>
      <c r="V30" s="171">
        <f t="shared" si="11"/>
        <v>46472800</v>
      </c>
      <c r="W30" s="171">
        <f t="shared" si="12"/>
        <v>62158340</v>
      </c>
      <c r="Y30" s="175"/>
    </row>
    <row r="31" spans="1:26" s="174" customFormat="1" ht="33" customHeight="1">
      <c r="A31" s="164" t="s">
        <v>28</v>
      </c>
      <c r="B31" s="181" t="str">
        <f t="shared" ref="B31:B35" si="39">B30</f>
        <v>Hồ Quốc Toàn</v>
      </c>
      <c r="C31" s="166" t="s">
        <v>279</v>
      </c>
      <c r="D31" s="167">
        <v>87.2</v>
      </c>
      <c r="E31" s="168">
        <v>87.2</v>
      </c>
      <c r="F31" s="164" t="s">
        <v>142</v>
      </c>
      <c r="G31" s="169">
        <v>52800</v>
      </c>
      <c r="H31" s="170">
        <f t="shared" si="32"/>
        <v>132000</v>
      </c>
      <c r="I31" s="171">
        <f t="shared" si="33"/>
        <v>4604160</v>
      </c>
      <c r="J31" s="171">
        <f t="shared" si="34"/>
        <v>4604160</v>
      </c>
      <c r="K31" s="169">
        <v>10000</v>
      </c>
      <c r="L31" s="171">
        <f t="shared" si="35"/>
        <v>872000</v>
      </c>
      <c r="M31" s="171">
        <f t="shared" si="36"/>
        <v>11510400</v>
      </c>
      <c r="N31" s="171">
        <v>4000</v>
      </c>
      <c r="O31" s="171"/>
      <c r="P31" s="171">
        <f t="shared" si="37"/>
        <v>348800</v>
      </c>
      <c r="Q31" s="171"/>
      <c r="R31" s="172"/>
      <c r="S31" s="171"/>
      <c r="T31" s="171"/>
      <c r="U31" s="171"/>
      <c r="V31" s="171">
        <f t="shared" si="11"/>
        <v>11859200</v>
      </c>
      <c r="W31" s="171">
        <f t="shared" si="12"/>
        <v>17335360</v>
      </c>
      <c r="Y31" s="175"/>
    </row>
    <row r="32" spans="1:26" s="163" customFormat="1" ht="33" customHeight="1">
      <c r="A32" s="150">
        <v>9</v>
      </c>
      <c r="B32" s="176" t="str">
        <f>B33</f>
        <v>Lê Thế Mạnh</v>
      </c>
      <c r="C32" s="158" t="s">
        <v>279</v>
      </c>
      <c r="D32" s="177">
        <f>SUM(D33:D35)</f>
        <v>585.6</v>
      </c>
      <c r="E32" s="177">
        <f t="shared" ref="E32:W32" si="40">SUM(E33:E35)</f>
        <v>585.6</v>
      </c>
      <c r="F32" s="177">
        <f t="shared" si="40"/>
        <v>0</v>
      </c>
      <c r="G32" s="177">
        <f t="shared" si="40"/>
        <v>158400</v>
      </c>
      <c r="H32" s="177">
        <f t="shared" si="40"/>
        <v>396000</v>
      </c>
      <c r="I32" s="178">
        <f t="shared" si="40"/>
        <v>30919680</v>
      </c>
      <c r="J32" s="178">
        <f t="shared" si="40"/>
        <v>30919680</v>
      </c>
      <c r="K32" s="178"/>
      <c r="L32" s="178">
        <f t="shared" si="40"/>
        <v>4174800</v>
      </c>
      <c r="M32" s="178">
        <f t="shared" si="40"/>
        <v>77299200</v>
      </c>
      <c r="N32" s="178"/>
      <c r="O32" s="178">
        <f t="shared" si="40"/>
        <v>0</v>
      </c>
      <c r="P32" s="178">
        <f t="shared" si="40"/>
        <v>2342400</v>
      </c>
      <c r="Q32" s="178">
        <f t="shared" si="40"/>
        <v>15.090838809431775</v>
      </c>
      <c r="R32" s="178">
        <f t="shared" si="40"/>
        <v>3</v>
      </c>
      <c r="S32" s="178">
        <f t="shared" si="40"/>
        <v>4050000</v>
      </c>
      <c r="T32" s="178">
        <f t="shared" si="40"/>
        <v>0</v>
      </c>
      <c r="U32" s="178">
        <f t="shared" si="40"/>
        <v>0</v>
      </c>
      <c r="V32" s="178">
        <f t="shared" si="40"/>
        <v>83691600</v>
      </c>
      <c r="W32" s="178">
        <f t="shared" si="40"/>
        <v>118786080</v>
      </c>
      <c r="X32" s="182">
        <v>70326780</v>
      </c>
      <c r="Y32" s="180">
        <v>3880.5</v>
      </c>
      <c r="Z32" s="163">
        <f>W32-X32</f>
        <v>48459300</v>
      </c>
    </row>
    <row r="33" spans="1:26" s="174" customFormat="1" ht="33" customHeight="1">
      <c r="A33" s="164" t="s">
        <v>28</v>
      </c>
      <c r="B33" s="181" t="s">
        <v>288</v>
      </c>
      <c r="C33" s="166" t="s">
        <v>279</v>
      </c>
      <c r="D33" s="167">
        <v>312.5</v>
      </c>
      <c r="E33" s="168">
        <v>312.5</v>
      </c>
      <c r="F33" s="164" t="s">
        <v>30</v>
      </c>
      <c r="G33" s="169">
        <v>52800</v>
      </c>
      <c r="H33" s="170">
        <f t="shared" ref="H33:H35" si="41">G33*2.5</f>
        <v>132000</v>
      </c>
      <c r="I33" s="171">
        <f t="shared" ref="I33:I35" si="42">D33*G33</f>
        <v>16500000</v>
      </c>
      <c r="J33" s="171">
        <f t="shared" ref="J33:J35" si="43">I33</f>
        <v>16500000</v>
      </c>
      <c r="K33" s="169">
        <v>7000</v>
      </c>
      <c r="L33" s="171">
        <f t="shared" ref="L33:L35" si="44">D33*K33</f>
        <v>2187500</v>
      </c>
      <c r="M33" s="171">
        <f t="shared" ref="M33:M35" si="45">D33*H33</f>
        <v>41250000</v>
      </c>
      <c r="N33" s="171">
        <v>4000</v>
      </c>
      <c r="O33" s="171"/>
      <c r="P33" s="171">
        <f t="shared" ref="P33:P35" si="46">D33*N33</f>
        <v>1250000</v>
      </c>
      <c r="Q33" s="171">
        <f>D32/Y32*100</f>
        <v>15.090838809431775</v>
      </c>
      <c r="R33" s="172">
        <v>3</v>
      </c>
      <c r="S33" s="173">
        <f>+IF(Q33&gt;70,R33*12*30*15000,IF(Q33&gt;=30,R33*6*30*15000,R33*3*30*15000))</f>
        <v>4050000</v>
      </c>
      <c r="T33" s="171"/>
      <c r="U33" s="171"/>
      <c r="V33" s="171">
        <f t="shared" si="11"/>
        <v>46550000</v>
      </c>
      <c r="W33" s="171">
        <f>J33+L33+V33</f>
        <v>65237500</v>
      </c>
      <c r="Y33" s="175"/>
    </row>
    <row r="34" spans="1:26" s="174" customFormat="1" ht="33" customHeight="1">
      <c r="A34" s="164" t="s">
        <v>28</v>
      </c>
      <c r="B34" s="181" t="str">
        <f t="shared" si="39"/>
        <v>Lê Thế Mạnh</v>
      </c>
      <c r="C34" s="166" t="s">
        <v>279</v>
      </c>
      <c r="D34" s="167">
        <v>25.2</v>
      </c>
      <c r="E34" s="168">
        <v>25.2</v>
      </c>
      <c r="F34" s="164" t="s">
        <v>142</v>
      </c>
      <c r="G34" s="169">
        <v>52800</v>
      </c>
      <c r="H34" s="170">
        <f t="shared" si="41"/>
        <v>132000</v>
      </c>
      <c r="I34" s="171">
        <f t="shared" si="42"/>
        <v>1330560</v>
      </c>
      <c r="J34" s="171">
        <f t="shared" si="43"/>
        <v>1330560</v>
      </c>
      <c r="K34" s="169">
        <v>10000</v>
      </c>
      <c r="L34" s="171">
        <f t="shared" si="44"/>
        <v>252000</v>
      </c>
      <c r="M34" s="171">
        <f t="shared" si="45"/>
        <v>3326400</v>
      </c>
      <c r="N34" s="171">
        <v>4000</v>
      </c>
      <c r="O34" s="171"/>
      <c r="P34" s="171">
        <f t="shared" si="46"/>
        <v>100800</v>
      </c>
      <c r="Q34" s="171"/>
      <c r="R34" s="172"/>
      <c r="S34" s="171"/>
      <c r="T34" s="171"/>
      <c r="U34" s="171"/>
      <c r="V34" s="171">
        <f t="shared" si="11"/>
        <v>3427200</v>
      </c>
      <c r="W34" s="171">
        <f t="shared" si="12"/>
        <v>5009760</v>
      </c>
      <c r="Y34" s="175"/>
    </row>
    <row r="35" spans="1:26" s="174" customFormat="1" ht="33" customHeight="1">
      <c r="A35" s="164" t="s">
        <v>28</v>
      </c>
      <c r="B35" s="181" t="str">
        <f t="shared" si="39"/>
        <v>Lê Thế Mạnh</v>
      </c>
      <c r="C35" s="166" t="s">
        <v>279</v>
      </c>
      <c r="D35" s="167">
        <v>247.9</v>
      </c>
      <c r="E35" s="167">
        <v>247.9</v>
      </c>
      <c r="F35" s="164" t="s">
        <v>137</v>
      </c>
      <c r="G35" s="169">
        <v>52800</v>
      </c>
      <c r="H35" s="170">
        <f t="shared" si="41"/>
        <v>132000</v>
      </c>
      <c r="I35" s="171">
        <f t="shared" si="42"/>
        <v>13089120</v>
      </c>
      <c r="J35" s="171">
        <f t="shared" si="43"/>
        <v>13089120</v>
      </c>
      <c r="K35" s="169">
        <v>7000</v>
      </c>
      <c r="L35" s="171">
        <f t="shared" si="44"/>
        <v>1735300</v>
      </c>
      <c r="M35" s="171">
        <f t="shared" si="45"/>
        <v>32722800</v>
      </c>
      <c r="N35" s="171">
        <v>4000</v>
      </c>
      <c r="O35" s="171"/>
      <c r="P35" s="171">
        <f t="shared" si="46"/>
        <v>991600</v>
      </c>
      <c r="Q35" s="171"/>
      <c r="R35" s="172"/>
      <c r="S35" s="171"/>
      <c r="T35" s="171"/>
      <c r="U35" s="171"/>
      <c r="V35" s="171">
        <f t="shared" si="11"/>
        <v>33714400</v>
      </c>
      <c r="W35" s="171">
        <f t="shared" si="12"/>
        <v>48538820</v>
      </c>
      <c r="Y35" s="175"/>
    </row>
    <row r="36" spans="1:26" s="163" customFormat="1" ht="33" customHeight="1">
      <c r="A36" s="150">
        <v>10</v>
      </c>
      <c r="B36" s="159" t="str">
        <f>B37</f>
        <v>Hồ Hữu Phúc</v>
      </c>
      <c r="C36" s="158" t="s">
        <v>279</v>
      </c>
      <c r="D36" s="177">
        <f>SUM(D37:D37)</f>
        <v>216.6</v>
      </c>
      <c r="E36" s="177">
        <f>SUM(E37:E37)</f>
        <v>216.6</v>
      </c>
      <c r="F36" s="178"/>
      <c r="G36" s="178"/>
      <c r="H36" s="178"/>
      <c r="I36" s="178">
        <f>SUM(I37:I37)</f>
        <v>11436480</v>
      </c>
      <c r="J36" s="178">
        <f>SUM(J37:J37)</f>
        <v>11436480</v>
      </c>
      <c r="K36" s="178"/>
      <c r="L36" s="178">
        <f>SUM(L37:L37)</f>
        <v>2166000</v>
      </c>
      <c r="M36" s="178">
        <f>SUM(M37:M37)</f>
        <v>28591200</v>
      </c>
      <c r="N36" s="178"/>
      <c r="O36" s="178"/>
      <c r="P36" s="178">
        <f>SUM(P37:P37)</f>
        <v>866400</v>
      </c>
      <c r="Q36" s="178">
        <f t="shared" ref="Q36:W36" si="47">SUM(Q37:Q37)</f>
        <v>9.7598341819492624</v>
      </c>
      <c r="R36" s="178">
        <f t="shared" si="47"/>
        <v>0</v>
      </c>
      <c r="S36" s="178">
        <f t="shared" si="47"/>
        <v>0</v>
      </c>
      <c r="T36" s="178">
        <f t="shared" si="47"/>
        <v>0</v>
      </c>
      <c r="U36" s="178">
        <f t="shared" si="47"/>
        <v>0</v>
      </c>
      <c r="V36" s="178">
        <f t="shared" si="47"/>
        <v>29457600</v>
      </c>
      <c r="W36" s="178">
        <f t="shared" si="47"/>
        <v>43060080</v>
      </c>
      <c r="X36" s="182">
        <v>43060080</v>
      </c>
      <c r="Y36" s="180">
        <v>2219.3000000000002</v>
      </c>
      <c r="Z36" s="163">
        <f>W36-X36</f>
        <v>0</v>
      </c>
    </row>
    <row r="37" spans="1:26" s="174" customFormat="1" ht="33" customHeight="1">
      <c r="A37" s="164" t="s">
        <v>28</v>
      </c>
      <c r="B37" s="165" t="s">
        <v>289</v>
      </c>
      <c r="C37" s="166" t="s">
        <v>279</v>
      </c>
      <c r="D37" s="167">
        <v>216.6</v>
      </c>
      <c r="E37" s="168">
        <v>216.6</v>
      </c>
      <c r="F37" s="164" t="s">
        <v>142</v>
      </c>
      <c r="G37" s="169">
        <v>52800</v>
      </c>
      <c r="H37" s="170">
        <f>G37*2.5</f>
        <v>132000</v>
      </c>
      <c r="I37" s="171">
        <f>D37*G37</f>
        <v>11436480</v>
      </c>
      <c r="J37" s="171">
        <f>I37</f>
        <v>11436480</v>
      </c>
      <c r="K37" s="169">
        <v>10000</v>
      </c>
      <c r="L37" s="171">
        <f>D37*K37</f>
        <v>2166000</v>
      </c>
      <c r="M37" s="171">
        <f>D37*H37</f>
        <v>28591200</v>
      </c>
      <c r="N37" s="171">
        <v>4000</v>
      </c>
      <c r="O37" s="171"/>
      <c r="P37" s="171">
        <f>D37*N37</f>
        <v>866400</v>
      </c>
      <c r="Q37" s="171">
        <f>D36/Y36*100</f>
        <v>9.7598341819492624</v>
      </c>
      <c r="R37" s="172">
        <v>0</v>
      </c>
      <c r="S37" s="173">
        <f>+IF(Q37&gt;70,R37*12*30*15000,IF(Q37&gt;=30,R37*6*30*15000,R37*3*30*15000))</f>
        <v>0</v>
      </c>
      <c r="T37" s="171"/>
      <c r="U37" s="171"/>
      <c r="V37" s="171">
        <f t="shared" si="11"/>
        <v>29457600</v>
      </c>
      <c r="W37" s="171">
        <f t="shared" si="12"/>
        <v>43060080</v>
      </c>
      <c r="Y37" s="175"/>
    </row>
    <row r="38" spans="1:26" s="163" customFormat="1" ht="33" customHeight="1">
      <c r="A38" s="150">
        <v>11</v>
      </c>
      <c r="B38" s="159" t="str">
        <f>B39</f>
        <v>Nguyễn Hữu Ái</v>
      </c>
      <c r="C38" s="158" t="s">
        <v>279</v>
      </c>
      <c r="D38" s="177">
        <f>SUM(D39:D39)</f>
        <v>139.19999999999999</v>
      </c>
      <c r="E38" s="177">
        <f>SUM(E39:E39)</f>
        <v>139.19999999999999</v>
      </c>
      <c r="F38" s="178"/>
      <c r="G38" s="178"/>
      <c r="H38" s="178"/>
      <c r="I38" s="178">
        <f>SUM(I39:I39)</f>
        <v>7349759.9999999991</v>
      </c>
      <c r="J38" s="178">
        <f>SUM(J39:J39)</f>
        <v>7349759.9999999991</v>
      </c>
      <c r="K38" s="178"/>
      <c r="L38" s="178">
        <f>SUM(L39:L39)</f>
        <v>1392000</v>
      </c>
      <c r="M38" s="178">
        <f>SUM(M39:M39)</f>
        <v>18374400</v>
      </c>
      <c r="N38" s="178"/>
      <c r="O38" s="178"/>
      <c r="P38" s="178">
        <f>SUM(P39:P39)</f>
        <v>556800</v>
      </c>
      <c r="Q38" s="178">
        <f t="shared" ref="Q38:W38" si="48">SUM(Q39:Q39)</f>
        <v>2.2591534666320432</v>
      </c>
      <c r="R38" s="178">
        <f t="shared" si="48"/>
        <v>0</v>
      </c>
      <c r="S38" s="178">
        <f t="shared" si="48"/>
        <v>0</v>
      </c>
      <c r="T38" s="178">
        <f t="shared" si="48"/>
        <v>0</v>
      </c>
      <c r="U38" s="178">
        <f t="shared" si="48"/>
        <v>0</v>
      </c>
      <c r="V38" s="178">
        <f t="shared" si="48"/>
        <v>18931200</v>
      </c>
      <c r="W38" s="178">
        <f t="shared" si="48"/>
        <v>27672960</v>
      </c>
      <c r="X38" s="182">
        <v>27672960</v>
      </c>
      <c r="Y38" s="180">
        <v>6161.6</v>
      </c>
      <c r="Z38" s="163">
        <f>W38-X38</f>
        <v>0</v>
      </c>
    </row>
    <row r="39" spans="1:26" s="174" customFormat="1" ht="33" customHeight="1">
      <c r="A39" s="164" t="s">
        <v>28</v>
      </c>
      <c r="B39" s="165" t="s">
        <v>290</v>
      </c>
      <c r="C39" s="166" t="s">
        <v>279</v>
      </c>
      <c r="D39" s="167">
        <v>139.19999999999999</v>
      </c>
      <c r="E39" s="168">
        <v>139.19999999999999</v>
      </c>
      <c r="F39" s="164" t="s">
        <v>142</v>
      </c>
      <c r="G39" s="169">
        <v>52800</v>
      </c>
      <c r="H39" s="170">
        <f t="shared" ref="H39:H43" si="49">G39*2.5</f>
        <v>132000</v>
      </c>
      <c r="I39" s="171">
        <f t="shared" ref="I39:I43" si="50">D39*G39</f>
        <v>7349759.9999999991</v>
      </c>
      <c r="J39" s="171">
        <f t="shared" ref="J39:J43" si="51">I39</f>
        <v>7349759.9999999991</v>
      </c>
      <c r="K39" s="169">
        <v>10000</v>
      </c>
      <c r="L39" s="171">
        <f t="shared" ref="L39:L43" si="52">D39*K39</f>
        <v>1392000</v>
      </c>
      <c r="M39" s="171">
        <f t="shared" ref="M39:M43" si="53">D39*H39</f>
        <v>18374400</v>
      </c>
      <c r="N39" s="171">
        <v>4000</v>
      </c>
      <c r="O39" s="171"/>
      <c r="P39" s="171">
        <f t="shared" ref="P39:P43" si="54">D39*N39</f>
        <v>556800</v>
      </c>
      <c r="Q39" s="171">
        <f>D38/Y38*100</f>
        <v>2.2591534666320432</v>
      </c>
      <c r="R39" s="172"/>
      <c r="S39" s="173">
        <f>+IF(Q39&gt;70,R39*12*30*15000,IF(Q39&gt;=30,R39*6*30*15000,R39*3*30*15000))</f>
        <v>0</v>
      </c>
      <c r="T39" s="171"/>
      <c r="U39" s="171"/>
      <c r="V39" s="171">
        <f t="shared" si="11"/>
        <v>18931200</v>
      </c>
      <c r="W39" s="171">
        <f t="shared" si="12"/>
        <v>27672960</v>
      </c>
      <c r="Y39" s="175"/>
    </row>
    <row r="40" spans="1:26" s="163" customFormat="1" ht="33" customHeight="1">
      <c r="A40" s="150">
        <v>12</v>
      </c>
      <c r="B40" s="159" t="str">
        <f t="shared" ref="B40:B44" si="55">B41</f>
        <v>Đào Viết Thắng</v>
      </c>
      <c r="C40" s="158" t="s">
        <v>279</v>
      </c>
      <c r="D40" s="177">
        <f>SUM(D41:D41)</f>
        <v>82.7</v>
      </c>
      <c r="E40" s="177">
        <f t="shared" ref="E40:W40" si="56">SUM(E41:E41)</f>
        <v>82.7</v>
      </c>
      <c r="F40" s="177">
        <f t="shared" si="56"/>
        <v>0</v>
      </c>
      <c r="G40" s="177">
        <f t="shared" si="56"/>
        <v>52800</v>
      </c>
      <c r="H40" s="177">
        <f t="shared" si="56"/>
        <v>132000</v>
      </c>
      <c r="I40" s="178">
        <f t="shared" si="56"/>
        <v>4366560</v>
      </c>
      <c r="J40" s="178">
        <f t="shared" si="56"/>
        <v>4366560</v>
      </c>
      <c r="K40" s="178"/>
      <c r="L40" s="178">
        <f t="shared" si="56"/>
        <v>578900</v>
      </c>
      <c r="M40" s="178">
        <f t="shared" si="56"/>
        <v>10916400</v>
      </c>
      <c r="N40" s="178"/>
      <c r="O40" s="178">
        <f t="shared" si="56"/>
        <v>0</v>
      </c>
      <c r="P40" s="178">
        <f t="shared" si="56"/>
        <v>330800</v>
      </c>
      <c r="Q40" s="178">
        <f t="shared" si="56"/>
        <v>3.8094799391957248</v>
      </c>
      <c r="R40" s="178">
        <f t="shared" si="56"/>
        <v>0</v>
      </c>
      <c r="S40" s="178">
        <f t="shared" si="56"/>
        <v>0</v>
      </c>
      <c r="T40" s="178">
        <f t="shared" si="56"/>
        <v>0</v>
      </c>
      <c r="U40" s="178">
        <f t="shared" si="56"/>
        <v>0</v>
      </c>
      <c r="V40" s="178">
        <f t="shared" si="56"/>
        <v>11247200</v>
      </c>
      <c r="W40" s="178">
        <f t="shared" si="56"/>
        <v>16192660</v>
      </c>
      <c r="X40" s="182">
        <v>16192660</v>
      </c>
      <c r="Y40" s="180">
        <v>2170.9</v>
      </c>
      <c r="Z40" s="163">
        <f>W40-X40</f>
        <v>0</v>
      </c>
    </row>
    <row r="41" spans="1:26" s="174" customFormat="1" ht="33" customHeight="1">
      <c r="A41" s="164" t="s">
        <v>28</v>
      </c>
      <c r="B41" s="165" t="s">
        <v>291</v>
      </c>
      <c r="C41" s="166" t="s">
        <v>279</v>
      </c>
      <c r="D41" s="167">
        <v>82.7</v>
      </c>
      <c r="E41" s="168">
        <v>82.7</v>
      </c>
      <c r="F41" s="164" t="s">
        <v>30</v>
      </c>
      <c r="G41" s="169">
        <v>52800</v>
      </c>
      <c r="H41" s="170">
        <f t="shared" si="49"/>
        <v>132000</v>
      </c>
      <c r="I41" s="171">
        <f t="shared" si="50"/>
        <v>4366560</v>
      </c>
      <c r="J41" s="171">
        <f t="shared" si="51"/>
        <v>4366560</v>
      </c>
      <c r="K41" s="169">
        <v>7000</v>
      </c>
      <c r="L41" s="171">
        <f t="shared" si="52"/>
        <v>578900</v>
      </c>
      <c r="M41" s="171">
        <f t="shared" si="53"/>
        <v>10916400</v>
      </c>
      <c r="N41" s="171">
        <v>4000</v>
      </c>
      <c r="O41" s="171"/>
      <c r="P41" s="171">
        <f t="shared" si="54"/>
        <v>330800</v>
      </c>
      <c r="Q41" s="171">
        <f>D40/Y40*100</f>
        <v>3.8094799391957248</v>
      </c>
      <c r="R41" s="172"/>
      <c r="S41" s="173">
        <f t="shared" ref="S41:S45" si="57">+IF(Q41&gt;70,R41*12*30*15000,IF(Q41&gt;=30,R41*6*30*15000,R41*3*30*15000))</f>
        <v>0</v>
      </c>
      <c r="T41" s="171"/>
      <c r="U41" s="171"/>
      <c r="V41" s="171">
        <f t="shared" si="11"/>
        <v>11247200</v>
      </c>
      <c r="W41" s="171">
        <f t="shared" si="12"/>
        <v>16192660</v>
      </c>
      <c r="Y41" s="175"/>
    </row>
    <row r="42" spans="1:26" s="163" customFormat="1" ht="33" customHeight="1">
      <c r="A42" s="150">
        <v>13</v>
      </c>
      <c r="B42" s="159" t="str">
        <f t="shared" si="55"/>
        <v>Nguyễn Văn Hải</v>
      </c>
      <c r="C42" s="158" t="s">
        <v>279</v>
      </c>
      <c r="D42" s="177">
        <f>SUM(D43:D43)</f>
        <v>155.80000000000001</v>
      </c>
      <c r="E42" s="177">
        <f>SUM(E43:E43)</f>
        <v>155.80000000000001</v>
      </c>
      <c r="F42" s="178"/>
      <c r="G42" s="178"/>
      <c r="H42" s="178"/>
      <c r="I42" s="178">
        <f>SUM(I43:I43)</f>
        <v>8226240.0000000009</v>
      </c>
      <c r="J42" s="178">
        <f>SUM(J43:J43)</f>
        <v>8226240.0000000009</v>
      </c>
      <c r="K42" s="178"/>
      <c r="L42" s="178">
        <f>SUM(L43:L43)</f>
        <v>1558000</v>
      </c>
      <c r="M42" s="178">
        <f>SUM(M43:M43)</f>
        <v>20565600</v>
      </c>
      <c r="N42" s="178"/>
      <c r="O42" s="178"/>
      <c r="P42" s="178">
        <f>SUM(P43:P43)</f>
        <v>623200</v>
      </c>
      <c r="Q42" s="178">
        <f>SUM(Q43:Q43)</f>
        <v>6.9544257465518013</v>
      </c>
      <c r="R42" s="183"/>
      <c r="S42" s="178">
        <f t="shared" ref="S42:U42" si="58">SUM(S43:S43)</f>
        <v>0</v>
      </c>
      <c r="T42" s="184">
        <f t="shared" si="58"/>
        <v>0</v>
      </c>
      <c r="U42" s="178">
        <f t="shared" si="58"/>
        <v>0</v>
      </c>
      <c r="V42" s="152">
        <f t="shared" si="11"/>
        <v>21188800</v>
      </c>
      <c r="W42" s="152">
        <f t="shared" si="12"/>
        <v>30973040</v>
      </c>
      <c r="X42" s="182">
        <v>30973040</v>
      </c>
      <c r="Y42" s="180">
        <v>2240.3000000000002</v>
      </c>
      <c r="Z42" s="163">
        <f>W42-X42</f>
        <v>0</v>
      </c>
    </row>
    <row r="43" spans="1:26" s="174" customFormat="1" ht="33" customHeight="1">
      <c r="A43" s="164" t="s">
        <v>28</v>
      </c>
      <c r="B43" s="165" t="s">
        <v>292</v>
      </c>
      <c r="C43" s="166" t="s">
        <v>279</v>
      </c>
      <c r="D43" s="167">
        <v>155.80000000000001</v>
      </c>
      <c r="E43" s="168">
        <v>155.80000000000001</v>
      </c>
      <c r="F43" s="164" t="s">
        <v>142</v>
      </c>
      <c r="G43" s="169">
        <v>52800</v>
      </c>
      <c r="H43" s="170">
        <f t="shared" si="49"/>
        <v>132000</v>
      </c>
      <c r="I43" s="171">
        <f t="shared" si="50"/>
        <v>8226240.0000000009</v>
      </c>
      <c r="J43" s="171">
        <f t="shared" si="51"/>
        <v>8226240.0000000009</v>
      </c>
      <c r="K43" s="169">
        <v>10000</v>
      </c>
      <c r="L43" s="171">
        <f t="shared" si="52"/>
        <v>1558000</v>
      </c>
      <c r="M43" s="171">
        <f t="shared" si="53"/>
        <v>20565600</v>
      </c>
      <c r="N43" s="171">
        <v>4000</v>
      </c>
      <c r="O43" s="171"/>
      <c r="P43" s="171">
        <f t="shared" si="54"/>
        <v>623200</v>
      </c>
      <c r="Q43" s="171">
        <f>D42/Y42*100</f>
        <v>6.9544257465518013</v>
      </c>
      <c r="R43" s="172"/>
      <c r="S43" s="173">
        <f t="shared" si="57"/>
        <v>0</v>
      </c>
      <c r="T43" s="171"/>
      <c r="U43" s="171"/>
      <c r="V43" s="171">
        <f t="shared" si="11"/>
        <v>21188800</v>
      </c>
      <c r="W43" s="171">
        <f t="shared" si="12"/>
        <v>30973040</v>
      </c>
      <c r="Y43" s="175"/>
    </row>
    <row r="44" spans="1:26" s="163" customFormat="1" ht="33" customHeight="1">
      <c r="A44" s="150">
        <v>14</v>
      </c>
      <c r="B44" s="159" t="str">
        <f t="shared" si="55"/>
        <v>Đào Xuân Lộc</v>
      </c>
      <c r="C44" s="158" t="s">
        <v>279</v>
      </c>
      <c r="D44" s="177">
        <f>SUM(D45:D45)</f>
        <v>180.9</v>
      </c>
      <c r="E44" s="177">
        <f>SUM(E45:E45)</f>
        <v>180.9</v>
      </c>
      <c r="F44" s="177"/>
      <c r="G44" s="177"/>
      <c r="H44" s="177"/>
      <c r="I44" s="178">
        <f>SUM(I45:I45)</f>
        <v>9551520</v>
      </c>
      <c r="J44" s="178">
        <f>SUM(J45:J45)</f>
        <v>9551520</v>
      </c>
      <c r="K44" s="178"/>
      <c r="L44" s="178">
        <f>SUM(L45:L45)</f>
        <v>1809000</v>
      </c>
      <c r="M44" s="178">
        <f>SUM(M45:M45)</f>
        <v>23878800</v>
      </c>
      <c r="N44" s="178"/>
      <c r="O44" s="178"/>
      <c r="P44" s="178">
        <f>SUM(P45:P45)</f>
        <v>723600</v>
      </c>
      <c r="Q44" s="178">
        <f>SUM(Q45:Q45)</f>
        <v>5.2295328399629977</v>
      </c>
      <c r="R44" s="183"/>
      <c r="S44" s="178">
        <f t="shared" ref="S44:U44" si="59">SUM(S45:S45)</f>
        <v>0</v>
      </c>
      <c r="T44" s="178">
        <f t="shared" si="59"/>
        <v>0</v>
      </c>
      <c r="U44" s="178">
        <f t="shared" si="59"/>
        <v>0</v>
      </c>
      <c r="V44" s="152">
        <f t="shared" si="11"/>
        <v>24602400</v>
      </c>
      <c r="W44" s="152">
        <f t="shared" si="12"/>
        <v>35962920</v>
      </c>
      <c r="X44" s="182">
        <v>35962920</v>
      </c>
      <c r="Y44" s="180">
        <v>3459.2</v>
      </c>
      <c r="Z44" s="163">
        <f>W44-X44</f>
        <v>0</v>
      </c>
    </row>
    <row r="45" spans="1:26" s="174" customFormat="1" ht="33" customHeight="1">
      <c r="A45" s="164" t="s">
        <v>28</v>
      </c>
      <c r="B45" s="165" t="s">
        <v>293</v>
      </c>
      <c r="C45" s="166" t="s">
        <v>279</v>
      </c>
      <c r="D45" s="167">
        <v>180.9</v>
      </c>
      <c r="E45" s="168">
        <v>180.9</v>
      </c>
      <c r="F45" s="164" t="s">
        <v>142</v>
      </c>
      <c r="G45" s="169">
        <v>52800</v>
      </c>
      <c r="H45" s="170">
        <f t="shared" ref="H45:H52" si="60">G45*2.5</f>
        <v>132000</v>
      </c>
      <c r="I45" s="171">
        <f t="shared" ref="I45:I52" si="61">D45*G45</f>
        <v>9551520</v>
      </c>
      <c r="J45" s="171">
        <f t="shared" ref="J45:J52" si="62">I45</f>
        <v>9551520</v>
      </c>
      <c r="K45" s="169">
        <v>10000</v>
      </c>
      <c r="L45" s="171">
        <f t="shared" ref="L45:L52" si="63">D45*K45</f>
        <v>1809000</v>
      </c>
      <c r="M45" s="171">
        <f t="shared" ref="M45:M52" si="64">D45*H45</f>
        <v>23878800</v>
      </c>
      <c r="N45" s="171">
        <v>4000</v>
      </c>
      <c r="O45" s="171"/>
      <c r="P45" s="171">
        <f t="shared" ref="P45:P52" si="65">D45*N45</f>
        <v>723600</v>
      </c>
      <c r="Q45" s="171">
        <f>D44/Y44*100</f>
        <v>5.2295328399629977</v>
      </c>
      <c r="R45" s="172"/>
      <c r="S45" s="173">
        <f t="shared" si="57"/>
        <v>0</v>
      </c>
      <c r="T45" s="171"/>
      <c r="U45" s="171"/>
      <c r="V45" s="171">
        <f t="shared" si="11"/>
        <v>24602400</v>
      </c>
      <c r="W45" s="171">
        <f t="shared" si="12"/>
        <v>35962920</v>
      </c>
      <c r="Y45" s="175"/>
    </row>
    <row r="46" spans="1:26" s="163" customFormat="1" ht="33" customHeight="1">
      <c r="A46" s="150">
        <v>15</v>
      </c>
      <c r="B46" s="159" t="str">
        <f>B47</f>
        <v>Tô Quang Đương</v>
      </c>
      <c r="C46" s="158" t="s">
        <v>279</v>
      </c>
      <c r="D46" s="177">
        <f>SUM(D47:D47)</f>
        <v>175.5</v>
      </c>
      <c r="E46" s="177">
        <f>SUM(E47:E47)</f>
        <v>175.5</v>
      </c>
      <c r="F46" s="178"/>
      <c r="G46" s="178"/>
      <c r="H46" s="178"/>
      <c r="I46" s="178">
        <f>SUM(I47:I47)</f>
        <v>9266400</v>
      </c>
      <c r="J46" s="178">
        <f>SUM(J47:J47)</f>
        <v>9266400</v>
      </c>
      <c r="K46" s="178"/>
      <c r="L46" s="178">
        <f>SUM(L47:L47)</f>
        <v>1755000</v>
      </c>
      <c r="M46" s="178">
        <f>SUM(M47:M47)</f>
        <v>23166000</v>
      </c>
      <c r="N46" s="178"/>
      <c r="O46" s="178"/>
      <c r="P46" s="178">
        <f>SUM(P47:P47)</f>
        <v>702000</v>
      </c>
      <c r="Q46" s="178">
        <f>SUM(Q47:Q47)</f>
        <v>7.8632555222008156</v>
      </c>
      <c r="R46" s="183"/>
      <c r="S46" s="178">
        <f t="shared" ref="S46:U46" si="66">SUM(S47:S47)</f>
        <v>0</v>
      </c>
      <c r="T46" s="184">
        <f t="shared" si="66"/>
        <v>0</v>
      </c>
      <c r="U46" s="178">
        <f t="shared" si="66"/>
        <v>0</v>
      </c>
      <c r="V46" s="152">
        <f t="shared" si="11"/>
        <v>23868000</v>
      </c>
      <c r="W46" s="152">
        <f t="shared" si="12"/>
        <v>34889400</v>
      </c>
      <c r="X46" s="182">
        <v>34889400</v>
      </c>
      <c r="Y46" s="180">
        <v>2231.9</v>
      </c>
      <c r="Z46" s="163">
        <f>W46-X46</f>
        <v>0</v>
      </c>
    </row>
    <row r="47" spans="1:26" s="174" customFormat="1" ht="33" customHeight="1">
      <c r="A47" s="164" t="s">
        <v>28</v>
      </c>
      <c r="B47" s="165" t="s">
        <v>294</v>
      </c>
      <c r="C47" s="166" t="s">
        <v>279</v>
      </c>
      <c r="D47" s="167">
        <v>175.5</v>
      </c>
      <c r="E47" s="168">
        <v>175.5</v>
      </c>
      <c r="F47" s="164" t="s">
        <v>142</v>
      </c>
      <c r="G47" s="169">
        <v>52800</v>
      </c>
      <c r="H47" s="170">
        <f t="shared" si="60"/>
        <v>132000</v>
      </c>
      <c r="I47" s="171">
        <f t="shared" si="61"/>
        <v>9266400</v>
      </c>
      <c r="J47" s="171">
        <f t="shared" si="62"/>
        <v>9266400</v>
      </c>
      <c r="K47" s="169">
        <v>10000</v>
      </c>
      <c r="L47" s="171">
        <f t="shared" si="63"/>
        <v>1755000</v>
      </c>
      <c r="M47" s="171">
        <f t="shared" si="64"/>
        <v>23166000</v>
      </c>
      <c r="N47" s="171">
        <v>4000</v>
      </c>
      <c r="O47" s="171"/>
      <c r="P47" s="171">
        <f t="shared" si="65"/>
        <v>702000</v>
      </c>
      <c r="Q47" s="171">
        <f>D46/Y46*100</f>
        <v>7.8632555222008156</v>
      </c>
      <c r="R47" s="172"/>
      <c r="S47" s="173">
        <f>+IF(Q47&gt;70,R47*12*30*15000,IF(Q47&gt;=30,R47*6*30*15000,R47*3*30*15000))</f>
        <v>0</v>
      </c>
      <c r="T47" s="171"/>
      <c r="U47" s="171"/>
      <c r="V47" s="171">
        <f t="shared" si="11"/>
        <v>23868000</v>
      </c>
      <c r="W47" s="171">
        <f t="shared" si="12"/>
        <v>34889400</v>
      </c>
      <c r="Y47" s="175"/>
    </row>
    <row r="48" spans="1:26" s="163" customFormat="1" ht="33" customHeight="1">
      <c r="A48" s="150">
        <v>16</v>
      </c>
      <c r="B48" s="176" t="str">
        <f>B49</f>
        <v>Nguyễn Thị Bắc</v>
      </c>
      <c r="C48" s="158" t="s">
        <v>279</v>
      </c>
      <c r="D48" s="177">
        <f>SUM(D49:D52)</f>
        <v>758.8</v>
      </c>
      <c r="E48" s="177">
        <f t="shared" ref="E48:W48" si="67">SUM(E49:E52)</f>
        <v>758.8</v>
      </c>
      <c r="F48" s="177">
        <f t="shared" si="67"/>
        <v>0</v>
      </c>
      <c r="G48" s="177">
        <f t="shared" si="67"/>
        <v>211200</v>
      </c>
      <c r="H48" s="177">
        <f t="shared" si="67"/>
        <v>528000</v>
      </c>
      <c r="I48" s="178">
        <f t="shared" si="67"/>
        <v>40064640</v>
      </c>
      <c r="J48" s="178">
        <f t="shared" si="67"/>
        <v>40064640</v>
      </c>
      <c r="K48" s="178"/>
      <c r="L48" s="178">
        <f t="shared" si="67"/>
        <v>6234400</v>
      </c>
      <c r="M48" s="178">
        <f t="shared" si="67"/>
        <v>100161600</v>
      </c>
      <c r="N48" s="178"/>
      <c r="O48" s="178">
        <f t="shared" si="67"/>
        <v>0</v>
      </c>
      <c r="P48" s="178">
        <f t="shared" si="67"/>
        <v>3035200</v>
      </c>
      <c r="Q48" s="178">
        <f t="shared" si="67"/>
        <v>20.727143598568656</v>
      </c>
      <c r="R48" s="178">
        <f t="shared" si="67"/>
        <v>7</v>
      </c>
      <c r="S48" s="178">
        <f t="shared" si="67"/>
        <v>9450000</v>
      </c>
      <c r="T48" s="178">
        <f t="shared" si="67"/>
        <v>0</v>
      </c>
      <c r="U48" s="178">
        <f t="shared" si="67"/>
        <v>0</v>
      </c>
      <c r="V48" s="178">
        <f t="shared" si="67"/>
        <v>112646800</v>
      </c>
      <c r="W48" s="178">
        <f t="shared" si="67"/>
        <v>158945840</v>
      </c>
      <c r="X48" s="182">
        <v>153545840</v>
      </c>
      <c r="Y48" s="180">
        <v>3660.9</v>
      </c>
      <c r="Z48" s="163">
        <f>W48-X48</f>
        <v>5400000</v>
      </c>
    </row>
    <row r="49" spans="1:26" s="174" customFormat="1" ht="33" customHeight="1">
      <c r="A49" s="164" t="s">
        <v>28</v>
      </c>
      <c r="B49" s="181" t="s">
        <v>295</v>
      </c>
      <c r="C49" s="166" t="s">
        <v>279</v>
      </c>
      <c r="D49" s="167">
        <v>169.3</v>
      </c>
      <c r="E49" s="168">
        <v>169.3</v>
      </c>
      <c r="F49" s="164" t="s">
        <v>30</v>
      </c>
      <c r="G49" s="169">
        <v>52800</v>
      </c>
      <c r="H49" s="170">
        <f t="shared" si="60"/>
        <v>132000</v>
      </c>
      <c r="I49" s="171">
        <f t="shared" si="61"/>
        <v>8939040</v>
      </c>
      <c r="J49" s="171">
        <f t="shared" si="62"/>
        <v>8939040</v>
      </c>
      <c r="K49" s="169">
        <v>7000</v>
      </c>
      <c r="L49" s="171">
        <f t="shared" si="63"/>
        <v>1185100</v>
      </c>
      <c r="M49" s="171">
        <f t="shared" si="64"/>
        <v>22347600</v>
      </c>
      <c r="N49" s="171">
        <v>4000</v>
      </c>
      <c r="O49" s="171"/>
      <c r="P49" s="171">
        <f t="shared" si="65"/>
        <v>677200</v>
      </c>
      <c r="Q49" s="171">
        <f>D48/Y48*100</f>
        <v>20.727143598568656</v>
      </c>
      <c r="R49" s="172">
        <v>7</v>
      </c>
      <c r="S49" s="173">
        <f>+IF(Q49&gt;70,R49*12*30*15000,IF(Q49&gt;=30,R49*6*30*15000,R49*3*30*15000))</f>
        <v>9450000</v>
      </c>
      <c r="T49" s="171"/>
      <c r="U49" s="171"/>
      <c r="V49" s="171">
        <f t="shared" si="11"/>
        <v>32474800</v>
      </c>
      <c r="W49" s="171">
        <f t="shared" si="12"/>
        <v>42598940</v>
      </c>
      <c r="Y49" s="175"/>
      <c r="Z49" s="174" t="s">
        <v>296</v>
      </c>
    </row>
    <row r="50" spans="1:26" s="174" customFormat="1" ht="33" customHeight="1">
      <c r="A50" s="164" t="s">
        <v>28</v>
      </c>
      <c r="B50" s="181" t="str">
        <f t="shared" ref="B50:B52" si="68">B49</f>
        <v>Nguyễn Thị Bắc</v>
      </c>
      <c r="C50" s="166" t="s">
        <v>279</v>
      </c>
      <c r="D50" s="167">
        <v>236.1</v>
      </c>
      <c r="E50" s="168">
        <v>236.1</v>
      </c>
      <c r="F50" s="164" t="s">
        <v>142</v>
      </c>
      <c r="G50" s="169">
        <v>52800</v>
      </c>
      <c r="H50" s="170">
        <f t="shared" si="60"/>
        <v>132000</v>
      </c>
      <c r="I50" s="171">
        <f t="shared" si="61"/>
        <v>12466080</v>
      </c>
      <c r="J50" s="171">
        <f t="shared" si="62"/>
        <v>12466080</v>
      </c>
      <c r="K50" s="169">
        <v>10000</v>
      </c>
      <c r="L50" s="171">
        <f t="shared" si="63"/>
        <v>2361000</v>
      </c>
      <c r="M50" s="171">
        <f t="shared" si="64"/>
        <v>31165200</v>
      </c>
      <c r="N50" s="171">
        <v>4000</v>
      </c>
      <c r="O50" s="171"/>
      <c r="P50" s="171">
        <f t="shared" si="65"/>
        <v>944400</v>
      </c>
      <c r="Q50" s="171"/>
      <c r="R50" s="172"/>
      <c r="S50" s="173"/>
      <c r="T50" s="171"/>
      <c r="U50" s="171"/>
      <c r="V50" s="171">
        <f t="shared" si="11"/>
        <v>32109600</v>
      </c>
      <c r="W50" s="171">
        <f t="shared" si="12"/>
        <v>46936680</v>
      </c>
      <c r="Y50" s="175"/>
    </row>
    <row r="51" spans="1:26" s="174" customFormat="1" ht="33" customHeight="1">
      <c r="A51" s="164" t="s">
        <v>28</v>
      </c>
      <c r="B51" s="181" t="str">
        <f t="shared" si="68"/>
        <v>Nguyễn Thị Bắc</v>
      </c>
      <c r="C51" s="166" t="s">
        <v>279</v>
      </c>
      <c r="D51" s="167">
        <v>281.89999999999998</v>
      </c>
      <c r="E51" s="168">
        <v>281.89999999999998</v>
      </c>
      <c r="F51" s="164" t="s">
        <v>30</v>
      </c>
      <c r="G51" s="169">
        <v>52800</v>
      </c>
      <c r="H51" s="170">
        <f t="shared" si="60"/>
        <v>132000</v>
      </c>
      <c r="I51" s="171">
        <f t="shared" si="61"/>
        <v>14884319.999999998</v>
      </c>
      <c r="J51" s="171">
        <f t="shared" si="62"/>
        <v>14884319.999999998</v>
      </c>
      <c r="K51" s="169">
        <v>7000</v>
      </c>
      <c r="L51" s="171">
        <f t="shared" si="63"/>
        <v>1973299.9999999998</v>
      </c>
      <c r="M51" s="171">
        <f t="shared" si="64"/>
        <v>37210800</v>
      </c>
      <c r="N51" s="171">
        <v>4000</v>
      </c>
      <c r="O51" s="171"/>
      <c r="P51" s="171">
        <f t="shared" si="65"/>
        <v>1127600</v>
      </c>
      <c r="Q51" s="171"/>
      <c r="R51" s="172"/>
      <c r="S51" s="173"/>
      <c r="T51" s="171"/>
      <c r="U51" s="171"/>
      <c r="V51" s="171">
        <f t="shared" si="11"/>
        <v>38338400</v>
      </c>
      <c r="W51" s="171">
        <f t="shared" si="12"/>
        <v>55196020</v>
      </c>
      <c r="Y51" s="175"/>
    </row>
    <row r="52" spans="1:26" s="174" customFormat="1" ht="33" customHeight="1">
      <c r="A52" s="164" t="s">
        <v>28</v>
      </c>
      <c r="B52" s="181" t="str">
        <f t="shared" si="68"/>
        <v>Nguyễn Thị Bắc</v>
      </c>
      <c r="C52" s="166" t="s">
        <v>279</v>
      </c>
      <c r="D52" s="167">
        <v>71.5</v>
      </c>
      <c r="E52" s="168">
        <v>71.5</v>
      </c>
      <c r="F52" s="164" t="s">
        <v>142</v>
      </c>
      <c r="G52" s="169">
        <v>52800</v>
      </c>
      <c r="H52" s="170">
        <f t="shared" si="60"/>
        <v>132000</v>
      </c>
      <c r="I52" s="171">
        <f t="shared" si="61"/>
        <v>3775200</v>
      </c>
      <c r="J52" s="171">
        <f t="shared" si="62"/>
        <v>3775200</v>
      </c>
      <c r="K52" s="169">
        <v>10000</v>
      </c>
      <c r="L52" s="171">
        <f t="shared" si="63"/>
        <v>715000</v>
      </c>
      <c r="M52" s="171">
        <f t="shared" si="64"/>
        <v>9438000</v>
      </c>
      <c r="N52" s="171">
        <v>4000</v>
      </c>
      <c r="O52" s="171"/>
      <c r="P52" s="171">
        <f t="shared" si="65"/>
        <v>286000</v>
      </c>
      <c r="Q52" s="171"/>
      <c r="R52" s="172"/>
      <c r="S52" s="173"/>
      <c r="T52" s="171"/>
      <c r="U52" s="171"/>
      <c r="V52" s="171">
        <f t="shared" si="11"/>
        <v>9724000</v>
      </c>
      <c r="W52" s="171">
        <f t="shared" si="12"/>
        <v>14214200</v>
      </c>
      <c r="Y52" s="175"/>
    </row>
    <row r="53" spans="1:26" s="163" customFormat="1" ht="33" customHeight="1">
      <c r="A53" s="150">
        <v>17</v>
      </c>
      <c r="B53" s="159" t="str">
        <f t="shared" ref="B53:B58" si="69">B54</f>
        <v>Nguyễn Thị Minh</v>
      </c>
      <c r="C53" s="158" t="s">
        <v>279</v>
      </c>
      <c r="D53" s="177">
        <f>SUM(D54:D54)</f>
        <v>198.3</v>
      </c>
      <c r="E53" s="177">
        <f>SUM(E54:E54)</f>
        <v>198.3</v>
      </c>
      <c r="F53" s="178"/>
      <c r="G53" s="178"/>
      <c r="H53" s="178"/>
      <c r="I53" s="178">
        <f>SUM(I54:I54)</f>
        <v>10470240</v>
      </c>
      <c r="J53" s="178">
        <f>SUM(J54:J54)</f>
        <v>10470240</v>
      </c>
      <c r="K53" s="178"/>
      <c r="L53" s="178">
        <f>SUM(L54:L54)</f>
        <v>1983000</v>
      </c>
      <c r="M53" s="178">
        <f>SUM(M54:M54)</f>
        <v>26175600</v>
      </c>
      <c r="N53" s="178"/>
      <c r="O53" s="178"/>
      <c r="P53" s="178">
        <f>SUM(P54:P54)</f>
        <v>793200</v>
      </c>
      <c r="Q53" s="178">
        <f>SUM(Q54:Q54)</f>
        <v>0.62976371951219512</v>
      </c>
      <c r="R53" s="183">
        <v>3</v>
      </c>
      <c r="S53" s="178">
        <f t="shared" ref="S53:U53" si="70">SUM(S54:S54)</f>
        <v>4050000</v>
      </c>
      <c r="T53" s="184">
        <f t="shared" si="70"/>
        <v>0</v>
      </c>
      <c r="U53" s="178">
        <f t="shared" si="70"/>
        <v>0</v>
      </c>
      <c r="V53" s="152">
        <f t="shared" si="11"/>
        <v>31018800</v>
      </c>
      <c r="W53" s="152">
        <f t="shared" si="12"/>
        <v>43472040</v>
      </c>
      <c r="X53" s="185">
        <v>43472040</v>
      </c>
      <c r="Y53" s="180">
        <v>31488</v>
      </c>
      <c r="Z53" s="163">
        <f>W53-X53</f>
        <v>0</v>
      </c>
    </row>
    <row r="54" spans="1:26" s="174" customFormat="1" ht="33" customHeight="1">
      <c r="A54" s="164" t="s">
        <v>28</v>
      </c>
      <c r="B54" s="165" t="s">
        <v>297</v>
      </c>
      <c r="C54" s="166" t="s">
        <v>279</v>
      </c>
      <c r="D54" s="167">
        <v>198.3</v>
      </c>
      <c r="E54" s="168">
        <v>198.3</v>
      </c>
      <c r="F54" s="164" t="s">
        <v>142</v>
      </c>
      <c r="G54" s="169">
        <v>52800</v>
      </c>
      <c r="H54" s="170">
        <f t="shared" ref="H54:H57" si="71">G54*2.5</f>
        <v>132000</v>
      </c>
      <c r="I54" s="171">
        <f t="shared" ref="I54:I57" si="72">D54*G54</f>
        <v>10470240</v>
      </c>
      <c r="J54" s="171">
        <f t="shared" ref="J54:J57" si="73">I54</f>
        <v>10470240</v>
      </c>
      <c r="K54" s="169">
        <v>10000</v>
      </c>
      <c r="L54" s="171">
        <f t="shared" ref="L54:L57" si="74">D54*K54</f>
        <v>1983000</v>
      </c>
      <c r="M54" s="171">
        <f t="shared" ref="M54:M57" si="75">D54*H54</f>
        <v>26175600</v>
      </c>
      <c r="N54" s="171">
        <v>4000</v>
      </c>
      <c r="O54" s="171"/>
      <c r="P54" s="171">
        <f t="shared" ref="P54:P57" si="76">D54*N54</f>
        <v>793200</v>
      </c>
      <c r="Q54" s="171">
        <f>D53/Y53*100</f>
        <v>0.62976371951219512</v>
      </c>
      <c r="R54" s="172">
        <v>3</v>
      </c>
      <c r="S54" s="173">
        <f t="shared" ref="S54:S57" si="77">+IF(Q54&gt;70,R54*12*30*15000,IF(Q54&gt;=30,R54*6*30*15000,R54*3*30*15000))</f>
        <v>4050000</v>
      </c>
      <c r="T54" s="171"/>
      <c r="U54" s="171"/>
      <c r="V54" s="171">
        <f t="shared" si="11"/>
        <v>31018800</v>
      </c>
      <c r="W54" s="171">
        <f t="shared" si="12"/>
        <v>43472040</v>
      </c>
      <c r="Y54" s="175"/>
    </row>
    <row r="55" spans="1:26" s="163" customFormat="1" ht="33" customHeight="1">
      <c r="A55" s="150">
        <v>18</v>
      </c>
      <c r="B55" s="176" t="str">
        <f t="shared" si="69"/>
        <v>Hồ Quốc Hậu</v>
      </c>
      <c r="C55" s="158" t="s">
        <v>279</v>
      </c>
      <c r="D55" s="177">
        <f>SUM(D56:D57)</f>
        <v>877.1</v>
      </c>
      <c r="E55" s="177">
        <f t="shared" ref="E55:W55" si="78">SUM(E56:E57)</f>
        <v>877.1</v>
      </c>
      <c r="F55" s="177">
        <f t="shared" si="78"/>
        <v>0</v>
      </c>
      <c r="G55" s="177">
        <f t="shared" si="78"/>
        <v>105600</v>
      </c>
      <c r="H55" s="177">
        <f t="shared" si="78"/>
        <v>264000</v>
      </c>
      <c r="I55" s="178">
        <f t="shared" si="78"/>
        <v>46310880</v>
      </c>
      <c r="J55" s="178">
        <f t="shared" si="78"/>
        <v>46310880</v>
      </c>
      <c r="K55" s="178"/>
      <c r="L55" s="178">
        <f t="shared" si="78"/>
        <v>7035500</v>
      </c>
      <c r="M55" s="178">
        <f t="shared" si="78"/>
        <v>115777200</v>
      </c>
      <c r="N55" s="178"/>
      <c r="O55" s="178">
        <f t="shared" si="78"/>
        <v>0</v>
      </c>
      <c r="P55" s="178">
        <f t="shared" si="78"/>
        <v>3508400</v>
      </c>
      <c r="Q55" s="178">
        <f t="shared" si="78"/>
        <v>20.589201877934276</v>
      </c>
      <c r="R55" s="178">
        <f t="shared" si="78"/>
        <v>0</v>
      </c>
      <c r="S55" s="178">
        <f t="shared" si="78"/>
        <v>0</v>
      </c>
      <c r="T55" s="178">
        <f t="shared" si="78"/>
        <v>0</v>
      </c>
      <c r="U55" s="178">
        <f t="shared" si="78"/>
        <v>0</v>
      </c>
      <c r="V55" s="178">
        <f t="shared" si="78"/>
        <v>119285600</v>
      </c>
      <c r="W55" s="178">
        <f t="shared" si="78"/>
        <v>172631980</v>
      </c>
      <c r="X55" s="185">
        <v>172631980</v>
      </c>
      <c r="Y55" s="180">
        <v>4260</v>
      </c>
      <c r="Z55" s="163">
        <f>W55-X55</f>
        <v>0</v>
      </c>
    </row>
    <row r="56" spans="1:26" s="174" customFormat="1" ht="33" customHeight="1">
      <c r="A56" s="164" t="s">
        <v>28</v>
      </c>
      <c r="B56" s="181" t="s">
        <v>298</v>
      </c>
      <c r="C56" s="166" t="s">
        <v>279</v>
      </c>
      <c r="D56" s="167">
        <v>578.5</v>
      </c>
      <c r="E56" s="168">
        <v>578.5</v>
      </c>
      <c r="F56" s="164" t="s">
        <v>30</v>
      </c>
      <c r="G56" s="169">
        <v>52800</v>
      </c>
      <c r="H56" s="170">
        <f t="shared" si="71"/>
        <v>132000</v>
      </c>
      <c r="I56" s="171">
        <f t="shared" si="72"/>
        <v>30544800</v>
      </c>
      <c r="J56" s="171">
        <f t="shared" si="73"/>
        <v>30544800</v>
      </c>
      <c r="K56" s="169">
        <v>7000</v>
      </c>
      <c r="L56" s="171">
        <f t="shared" si="74"/>
        <v>4049500</v>
      </c>
      <c r="M56" s="171">
        <f t="shared" si="75"/>
        <v>76362000</v>
      </c>
      <c r="N56" s="171">
        <v>4000</v>
      </c>
      <c r="O56" s="171"/>
      <c r="P56" s="171">
        <f t="shared" si="76"/>
        <v>2314000</v>
      </c>
      <c r="Q56" s="171">
        <f>D55/Y55*100</f>
        <v>20.589201877934276</v>
      </c>
      <c r="R56" s="172"/>
      <c r="S56" s="173">
        <f t="shared" si="77"/>
        <v>0</v>
      </c>
      <c r="T56" s="171"/>
      <c r="U56" s="171"/>
      <c r="V56" s="171">
        <f t="shared" si="11"/>
        <v>78676000</v>
      </c>
      <c r="W56" s="171">
        <f t="shared" si="12"/>
        <v>113270300</v>
      </c>
      <c r="Y56" s="175"/>
    </row>
    <row r="57" spans="1:26" s="174" customFormat="1" ht="33" customHeight="1">
      <c r="A57" s="164" t="s">
        <v>28</v>
      </c>
      <c r="B57" s="181" t="str">
        <f>B56</f>
        <v>Hồ Quốc Hậu</v>
      </c>
      <c r="C57" s="166" t="s">
        <v>279</v>
      </c>
      <c r="D57" s="167">
        <v>298.60000000000002</v>
      </c>
      <c r="E57" s="168">
        <v>298.60000000000002</v>
      </c>
      <c r="F57" s="164" t="s">
        <v>142</v>
      </c>
      <c r="G57" s="169">
        <v>52800</v>
      </c>
      <c r="H57" s="170">
        <f t="shared" si="71"/>
        <v>132000</v>
      </c>
      <c r="I57" s="171">
        <f t="shared" si="72"/>
        <v>15766080.000000002</v>
      </c>
      <c r="J57" s="171">
        <f t="shared" si="73"/>
        <v>15766080.000000002</v>
      </c>
      <c r="K57" s="169">
        <v>10000</v>
      </c>
      <c r="L57" s="171">
        <f t="shared" si="74"/>
        <v>2986000</v>
      </c>
      <c r="M57" s="171">
        <f t="shared" si="75"/>
        <v>39415200</v>
      </c>
      <c r="N57" s="171">
        <v>4000</v>
      </c>
      <c r="O57" s="171"/>
      <c r="P57" s="171">
        <f t="shared" si="76"/>
        <v>1194400</v>
      </c>
      <c r="Q57" s="171"/>
      <c r="R57" s="172"/>
      <c r="S57" s="173">
        <f t="shared" si="77"/>
        <v>0</v>
      </c>
      <c r="T57" s="171"/>
      <c r="U57" s="171"/>
      <c r="V57" s="171">
        <f t="shared" si="11"/>
        <v>40609600</v>
      </c>
      <c r="W57" s="171">
        <f t="shared" si="12"/>
        <v>59361680</v>
      </c>
      <c r="Y57" s="175"/>
      <c r="Z57" s="174" t="s">
        <v>299</v>
      </c>
    </row>
    <row r="58" spans="1:26" s="163" customFormat="1" ht="33" customHeight="1">
      <c r="A58" s="150">
        <v>19</v>
      </c>
      <c r="B58" s="176" t="str">
        <f t="shared" si="69"/>
        <v>Trần Văn Luận</v>
      </c>
      <c r="C58" s="158" t="s">
        <v>279</v>
      </c>
      <c r="D58" s="177">
        <f>SUM(D59:D59)</f>
        <v>119</v>
      </c>
      <c r="E58" s="177">
        <f>SUM(E59:E59)</f>
        <v>119</v>
      </c>
      <c r="F58" s="177">
        <f>SUM(F59:F59)</f>
        <v>0</v>
      </c>
      <c r="G58" s="177"/>
      <c r="H58" s="177"/>
      <c r="I58" s="178">
        <f t="shared" ref="I58:M58" si="79">SUM(I59:I59)</f>
        <v>6283200</v>
      </c>
      <c r="J58" s="178">
        <f t="shared" si="79"/>
        <v>6283200</v>
      </c>
      <c r="K58" s="178">
        <f t="shared" si="79"/>
        <v>10000</v>
      </c>
      <c r="L58" s="178">
        <f t="shared" si="79"/>
        <v>1190000</v>
      </c>
      <c r="M58" s="178">
        <f t="shared" si="79"/>
        <v>15708000</v>
      </c>
      <c r="N58" s="178"/>
      <c r="O58" s="178"/>
      <c r="P58" s="178">
        <f t="shared" ref="P58:U58" si="80">SUM(P59:P59)</f>
        <v>476000</v>
      </c>
      <c r="Q58" s="178">
        <f t="shared" si="80"/>
        <v>4.1951632235775227</v>
      </c>
      <c r="R58" s="183">
        <f t="shared" si="80"/>
        <v>0</v>
      </c>
      <c r="S58" s="178">
        <f t="shared" si="80"/>
        <v>0</v>
      </c>
      <c r="T58" s="178">
        <f t="shared" si="80"/>
        <v>0</v>
      </c>
      <c r="U58" s="178">
        <f t="shared" si="80"/>
        <v>0</v>
      </c>
      <c r="V58" s="152">
        <f t="shared" si="11"/>
        <v>16184000</v>
      </c>
      <c r="W58" s="152">
        <f t="shared" si="12"/>
        <v>23657200</v>
      </c>
      <c r="X58" s="185">
        <v>53927880</v>
      </c>
      <c r="Y58" s="180">
        <v>2836.6</v>
      </c>
      <c r="Z58" s="163">
        <f>W58-X58</f>
        <v>-30270680</v>
      </c>
    </row>
    <row r="59" spans="1:26" s="174" customFormat="1" ht="33" customHeight="1">
      <c r="A59" s="164" t="s">
        <v>28</v>
      </c>
      <c r="B59" s="181" t="s">
        <v>300</v>
      </c>
      <c r="C59" s="166" t="s">
        <v>279</v>
      </c>
      <c r="D59" s="167">
        <v>119</v>
      </c>
      <c r="E59" s="168">
        <v>119</v>
      </c>
      <c r="F59" s="164" t="s">
        <v>142</v>
      </c>
      <c r="G59" s="169">
        <v>52800</v>
      </c>
      <c r="H59" s="170">
        <f>G59*2.5</f>
        <v>132000</v>
      </c>
      <c r="I59" s="171">
        <f>D59*G59</f>
        <v>6283200</v>
      </c>
      <c r="J59" s="171">
        <f>I59</f>
        <v>6283200</v>
      </c>
      <c r="K59" s="169">
        <v>10000</v>
      </c>
      <c r="L59" s="171">
        <f>D59*K59</f>
        <v>1190000</v>
      </c>
      <c r="M59" s="171">
        <f>D59*H59</f>
        <v>15708000</v>
      </c>
      <c r="N59" s="171">
        <v>4000</v>
      </c>
      <c r="O59" s="171"/>
      <c r="P59" s="171">
        <f>D59*N59</f>
        <v>476000</v>
      </c>
      <c r="Q59" s="171">
        <f>D58/Y58*100</f>
        <v>4.1951632235775227</v>
      </c>
      <c r="R59" s="172"/>
      <c r="S59" s="173">
        <f>+IF(Q59&gt;70,R59*12*30*15000,IF(Q59&gt;=30,R59*6*30*15000,R59*3*30*15000))</f>
        <v>0</v>
      </c>
      <c r="T59" s="171"/>
      <c r="U59" s="171"/>
      <c r="V59" s="171">
        <f t="shared" si="11"/>
        <v>16184000</v>
      </c>
      <c r="W59" s="171">
        <f t="shared" si="12"/>
        <v>23657200</v>
      </c>
      <c r="Y59" s="175"/>
      <c r="Z59" s="174" t="s">
        <v>301</v>
      </c>
    </row>
    <row r="60" spans="1:26" s="163" customFormat="1" ht="33" customHeight="1">
      <c r="A60" s="150">
        <v>20</v>
      </c>
      <c r="B60" s="159" t="str">
        <f t="shared" ref="B60:B64" si="81">B61</f>
        <v>Phan Tá Kình</v>
      </c>
      <c r="C60" s="158" t="s">
        <v>279</v>
      </c>
      <c r="D60" s="177">
        <f>SUM(D61:D61)</f>
        <v>206.2</v>
      </c>
      <c r="E60" s="177">
        <f>SUM(E61:E61)</f>
        <v>206.2</v>
      </c>
      <c r="F60" s="178"/>
      <c r="G60" s="178"/>
      <c r="H60" s="178"/>
      <c r="I60" s="178">
        <f>SUM(I61:I61)</f>
        <v>10887360</v>
      </c>
      <c r="J60" s="178">
        <f>SUM(J61:J61)</f>
        <v>10887360</v>
      </c>
      <c r="K60" s="178"/>
      <c r="L60" s="178">
        <f>SUM(L61:L61)</f>
        <v>2062000</v>
      </c>
      <c r="M60" s="178">
        <f>SUM(M61:M61)</f>
        <v>27218400</v>
      </c>
      <c r="N60" s="178"/>
      <c r="O60" s="178"/>
      <c r="P60" s="178">
        <f>SUM(P61:P61)</f>
        <v>824800</v>
      </c>
      <c r="Q60" s="178">
        <f>SUM(Q61:Q61)</f>
        <v>6.4625317328485909</v>
      </c>
      <c r="R60" s="183"/>
      <c r="S60" s="178">
        <f t="shared" ref="S60:U60" si="82">SUM(S61:S61)</f>
        <v>0</v>
      </c>
      <c r="T60" s="184">
        <f t="shared" si="82"/>
        <v>0</v>
      </c>
      <c r="U60" s="178">
        <f t="shared" si="82"/>
        <v>0</v>
      </c>
      <c r="V60" s="152">
        <f t="shared" si="11"/>
        <v>28043200</v>
      </c>
      <c r="W60" s="152">
        <f t="shared" si="12"/>
        <v>40992560</v>
      </c>
      <c r="X60" s="185">
        <v>40992560</v>
      </c>
      <c r="Y60" s="180">
        <v>3190.7</v>
      </c>
      <c r="Z60" s="163">
        <f>W60-X60</f>
        <v>0</v>
      </c>
    </row>
    <row r="61" spans="1:26" s="174" customFormat="1" ht="33" customHeight="1">
      <c r="A61" s="164" t="s">
        <v>28</v>
      </c>
      <c r="B61" s="165" t="s">
        <v>302</v>
      </c>
      <c r="C61" s="166" t="s">
        <v>279</v>
      </c>
      <c r="D61" s="167">
        <v>206.2</v>
      </c>
      <c r="E61" s="168">
        <v>206.2</v>
      </c>
      <c r="F61" s="164" t="s">
        <v>142</v>
      </c>
      <c r="G61" s="169">
        <v>52800</v>
      </c>
      <c r="H61" s="170">
        <f>G61*2.5</f>
        <v>132000</v>
      </c>
      <c r="I61" s="171">
        <f>D61*G61</f>
        <v>10887360</v>
      </c>
      <c r="J61" s="171">
        <f>I61</f>
        <v>10887360</v>
      </c>
      <c r="K61" s="169">
        <v>10000</v>
      </c>
      <c r="L61" s="171">
        <f>D61*K61</f>
        <v>2062000</v>
      </c>
      <c r="M61" s="171">
        <f>D61*H61</f>
        <v>27218400</v>
      </c>
      <c r="N61" s="171">
        <v>4000</v>
      </c>
      <c r="O61" s="171"/>
      <c r="P61" s="171">
        <f>D61*N61</f>
        <v>824800</v>
      </c>
      <c r="Q61" s="171">
        <f>D60/Y60*100</f>
        <v>6.4625317328485909</v>
      </c>
      <c r="R61" s="172"/>
      <c r="S61" s="173">
        <f>+IF(Q61&gt;70,R61*12*30*15000,IF(Q61&gt;=30,R61*6*30*15000,R61*3*30*15000))</f>
        <v>0</v>
      </c>
      <c r="T61" s="171"/>
      <c r="U61" s="171"/>
      <c r="V61" s="171">
        <f t="shared" si="11"/>
        <v>28043200</v>
      </c>
      <c r="W61" s="171">
        <f t="shared" si="12"/>
        <v>40992560</v>
      </c>
      <c r="Y61" s="175"/>
    </row>
    <row r="62" spans="1:26" s="163" customFormat="1" ht="33" customHeight="1">
      <c r="A62" s="150">
        <v>21</v>
      </c>
      <c r="B62" s="159" t="str">
        <f t="shared" si="81"/>
        <v>Phan Đình Tạo</v>
      </c>
      <c r="C62" s="158" t="s">
        <v>279</v>
      </c>
      <c r="D62" s="177">
        <f>SUM(D63:D63)</f>
        <v>166.3</v>
      </c>
      <c r="E62" s="177">
        <f>SUM(E63:E63)</f>
        <v>166.3</v>
      </c>
      <c r="F62" s="177"/>
      <c r="G62" s="177"/>
      <c r="H62" s="177"/>
      <c r="I62" s="178">
        <f>SUM(I63:I63)</f>
        <v>8780640</v>
      </c>
      <c r="J62" s="178">
        <f>SUM(J63:J63)</f>
        <v>8780640</v>
      </c>
      <c r="K62" s="178"/>
      <c r="L62" s="178">
        <f>SUM(L63:L63)</f>
        <v>1663000</v>
      </c>
      <c r="M62" s="178">
        <f>SUM(M63:M63)</f>
        <v>21951600</v>
      </c>
      <c r="N62" s="178"/>
      <c r="O62" s="178"/>
      <c r="P62" s="178">
        <f>SUM(P63:P63)</f>
        <v>665200</v>
      </c>
      <c r="Q62" s="178">
        <f>SUM(Q63:Q63)</f>
        <v>5.4005780534537067</v>
      </c>
      <c r="R62" s="183"/>
      <c r="S62" s="178">
        <f t="shared" ref="S62:U62" si="83">SUM(S63:S63)</f>
        <v>0</v>
      </c>
      <c r="T62" s="178">
        <f t="shared" si="83"/>
        <v>0</v>
      </c>
      <c r="U62" s="178">
        <f t="shared" si="83"/>
        <v>0</v>
      </c>
      <c r="V62" s="152">
        <f t="shared" si="11"/>
        <v>22616800</v>
      </c>
      <c r="W62" s="152">
        <f t="shared" si="12"/>
        <v>33060440</v>
      </c>
      <c r="X62" s="185">
        <v>33060440</v>
      </c>
      <c r="Y62" s="180">
        <v>3079.3</v>
      </c>
      <c r="Z62" s="163">
        <f>W62-X62</f>
        <v>0</v>
      </c>
    </row>
    <row r="63" spans="1:26" s="174" customFormat="1" ht="33" customHeight="1">
      <c r="A63" s="164" t="s">
        <v>28</v>
      </c>
      <c r="B63" s="165" t="s">
        <v>303</v>
      </c>
      <c r="C63" s="166" t="s">
        <v>279</v>
      </c>
      <c r="D63" s="167">
        <v>166.3</v>
      </c>
      <c r="E63" s="168">
        <v>166.3</v>
      </c>
      <c r="F63" s="164" t="s">
        <v>142</v>
      </c>
      <c r="G63" s="169">
        <v>52800</v>
      </c>
      <c r="H63" s="170">
        <f t="shared" ref="H63:H67" si="84">G63*2.5</f>
        <v>132000</v>
      </c>
      <c r="I63" s="171">
        <f t="shared" ref="I63:I67" si="85">D63*G63</f>
        <v>8780640</v>
      </c>
      <c r="J63" s="171">
        <f t="shared" ref="J63:J67" si="86">I63</f>
        <v>8780640</v>
      </c>
      <c r="K63" s="169">
        <v>10000</v>
      </c>
      <c r="L63" s="171">
        <f t="shared" ref="L63:L67" si="87">D63*K63</f>
        <v>1663000</v>
      </c>
      <c r="M63" s="171">
        <f t="shared" ref="M63:M67" si="88">D63*H63</f>
        <v>21951600</v>
      </c>
      <c r="N63" s="171">
        <v>4000</v>
      </c>
      <c r="O63" s="171"/>
      <c r="P63" s="171">
        <f t="shared" ref="P63:P67" si="89">D63*N63</f>
        <v>665200</v>
      </c>
      <c r="Q63" s="171">
        <f>D62/Y62*100</f>
        <v>5.4005780534537067</v>
      </c>
      <c r="R63" s="172"/>
      <c r="S63" s="173">
        <f t="shared" ref="S63:S67" si="90">+IF(Q63&gt;70,R63*12*30*15000,IF(Q63&gt;=30,R63*6*30*15000,R63*3*30*15000))</f>
        <v>0</v>
      </c>
      <c r="T63" s="171"/>
      <c r="U63" s="171"/>
      <c r="V63" s="171">
        <f t="shared" si="11"/>
        <v>22616800</v>
      </c>
      <c r="W63" s="171">
        <f t="shared" si="12"/>
        <v>33060440</v>
      </c>
      <c r="Y63" s="175"/>
    </row>
    <row r="64" spans="1:26" s="163" customFormat="1" ht="33" customHeight="1">
      <c r="A64" s="150">
        <v>22</v>
      </c>
      <c r="B64" s="159" t="str">
        <f t="shared" si="81"/>
        <v>Phan Tuấn</v>
      </c>
      <c r="C64" s="158" t="s">
        <v>279</v>
      </c>
      <c r="D64" s="177">
        <f>SUM(D65:D65)</f>
        <v>168.7</v>
      </c>
      <c r="E64" s="177">
        <f>SUM(E65:E65)</f>
        <v>168.7</v>
      </c>
      <c r="F64" s="178"/>
      <c r="G64" s="178"/>
      <c r="H64" s="178"/>
      <c r="I64" s="178">
        <f>SUM(I65:I65)</f>
        <v>8907360</v>
      </c>
      <c r="J64" s="178">
        <f>SUM(J65:J65)</f>
        <v>8907360</v>
      </c>
      <c r="K64" s="178"/>
      <c r="L64" s="178">
        <f>SUM(L65:L65)</f>
        <v>1687000</v>
      </c>
      <c r="M64" s="178">
        <f>SUM(M65:M65)</f>
        <v>22268400</v>
      </c>
      <c r="N64" s="178"/>
      <c r="O64" s="178"/>
      <c r="P64" s="178">
        <f>SUM(P65:P65)</f>
        <v>674800</v>
      </c>
      <c r="Q64" s="178">
        <f t="shared" ref="Q64:U64" si="91">Q65</f>
        <v>6.0511496108181779</v>
      </c>
      <c r="R64" s="183">
        <v>8</v>
      </c>
      <c r="S64" s="178">
        <f t="shared" ref="S64" si="92">SUM(S65:S65)</f>
        <v>10800000</v>
      </c>
      <c r="T64" s="184">
        <f t="shared" si="91"/>
        <v>0</v>
      </c>
      <c r="U64" s="178">
        <f t="shared" si="91"/>
        <v>0</v>
      </c>
      <c r="V64" s="152">
        <f t="shared" si="11"/>
        <v>33743200</v>
      </c>
      <c r="W64" s="152">
        <f t="shared" si="12"/>
        <v>44337560</v>
      </c>
      <c r="X64" s="185">
        <v>44337560</v>
      </c>
      <c r="Y64" s="180">
        <v>2787.9</v>
      </c>
      <c r="Z64" s="163">
        <f>W64-X64</f>
        <v>0</v>
      </c>
    </row>
    <row r="65" spans="1:26" s="174" customFormat="1" ht="33" customHeight="1">
      <c r="A65" s="164" t="s">
        <v>28</v>
      </c>
      <c r="B65" s="165" t="s">
        <v>304</v>
      </c>
      <c r="C65" s="166" t="s">
        <v>279</v>
      </c>
      <c r="D65" s="167">
        <v>168.7</v>
      </c>
      <c r="E65" s="168">
        <v>168.7</v>
      </c>
      <c r="F65" s="164" t="s">
        <v>142</v>
      </c>
      <c r="G65" s="169">
        <v>52800</v>
      </c>
      <c r="H65" s="170">
        <f t="shared" si="84"/>
        <v>132000</v>
      </c>
      <c r="I65" s="171">
        <f t="shared" si="85"/>
        <v>8907360</v>
      </c>
      <c r="J65" s="171">
        <f t="shared" si="86"/>
        <v>8907360</v>
      </c>
      <c r="K65" s="169">
        <v>10000</v>
      </c>
      <c r="L65" s="171">
        <f t="shared" si="87"/>
        <v>1687000</v>
      </c>
      <c r="M65" s="171">
        <f t="shared" si="88"/>
        <v>22268400</v>
      </c>
      <c r="N65" s="171">
        <v>4000</v>
      </c>
      <c r="O65" s="171"/>
      <c r="P65" s="171">
        <f t="shared" si="89"/>
        <v>674800</v>
      </c>
      <c r="Q65" s="171">
        <f>D64/Y64*100</f>
        <v>6.0511496108181779</v>
      </c>
      <c r="R65" s="172">
        <v>8</v>
      </c>
      <c r="S65" s="173">
        <f t="shared" si="90"/>
        <v>10800000</v>
      </c>
      <c r="T65" s="171"/>
      <c r="U65" s="171"/>
      <c r="V65" s="171">
        <f t="shared" si="11"/>
        <v>33743200</v>
      </c>
      <c r="W65" s="171">
        <f t="shared" si="12"/>
        <v>44337560</v>
      </c>
      <c r="Y65" s="175"/>
    </row>
    <row r="66" spans="1:26" s="163" customFormat="1" ht="33" customHeight="1">
      <c r="A66" s="150">
        <v>23</v>
      </c>
      <c r="B66" s="159" t="str">
        <f t="shared" ref="B66:B70" si="93">B67</f>
        <v>Nguyễn Thành Vinh</v>
      </c>
      <c r="C66" s="158" t="s">
        <v>279</v>
      </c>
      <c r="D66" s="177">
        <f>SUM(D67:D67)</f>
        <v>349.8</v>
      </c>
      <c r="E66" s="177">
        <f>SUM(E67:E67)</f>
        <v>349.8</v>
      </c>
      <c r="F66" s="178"/>
      <c r="G66" s="178"/>
      <c r="H66" s="178"/>
      <c r="I66" s="178">
        <f>SUM(I67:I67)</f>
        <v>18469440</v>
      </c>
      <c r="J66" s="178">
        <f>SUM(J67:J67)</f>
        <v>18469440</v>
      </c>
      <c r="K66" s="178"/>
      <c r="L66" s="178">
        <f>SUM(L67:L67)</f>
        <v>3498000</v>
      </c>
      <c r="M66" s="178">
        <f>SUM(M67:M67)</f>
        <v>46173600</v>
      </c>
      <c r="N66" s="178"/>
      <c r="O66" s="178"/>
      <c r="P66" s="178">
        <f>SUM(P67:P67)</f>
        <v>1399200</v>
      </c>
      <c r="Q66" s="178">
        <f>SUM(Q67:Q67)</f>
        <v>8.8046515140074</v>
      </c>
      <c r="R66" s="183"/>
      <c r="S66" s="178">
        <f t="shared" ref="S66:U66" si="94">SUM(S67:S67)</f>
        <v>0</v>
      </c>
      <c r="T66" s="184">
        <f t="shared" si="94"/>
        <v>0</v>
      </c>
      <c r="U66" s="178">
        <f t="shared" si="94"/>
        <v>0</v>
      </c>
      <c r="V66" s="152">
        <f t="shared" si="11"/>
        <v>47572800</v>
      </c>
      <c r="W66" s="152">
        <f t="shared" si="12"/>
        <v>69540240</v>
      </c>
      <c r="X66" s="185">
        <v>69540240</v>
      </c>
      <c r="Y66" s="180">
        <v>3972.9</v>
      </c>
      <c r="Z66" s="163">
        <f>W66-X66</f>
        <v>0</v>
      </c>
    </row>
    <row r="67" spans="1:26" s="174" customFormat="1" ht="33" customHeight="1">
      <c r="A67" s="164" t="s">
        <v>28</v>
      </c>
      <c r="B67" s="165" t="s">
        <v>305</v>
      </c>
      <c r="C67" s="166" t="s">
        <v>279</v>
      </c>
      <c r="D67" s="167">
        <v>349.8</v>
      </c>
      <c r="E67" s="168">
        <v>349.8</v>
      </c>
      <c r="F67" s="164" t="s">
        <v>142</v>
      </c>
      <c r="G67" s="169">
        <v>52800</v>
      </c>
      <c r="H67" s="170">
        <f t="shared" si="84"/>
        <v>132000</v>
      </c>
      <c r="I67" s="171">
        <f t="shared" si="85"/>
        <v>18469440</v>
      </c>
      <c r="J67" s="171">
        <f t="shared" si="86"/>
        <v>18469440</v>
      </c>
      <c r="K67" s="169">
        <v>10000</v>
      </c>
      <c r="L67" s="171">
        <f t="shared" si="87"/>
        <v>3498000</v>
      </c>
      <c r="M67" s="171">
        <f t="shared" si="88"/>
        <v>46173600</v>
      </c>
      <c r="N67" s="171">
        <v>4000</v>
      </c>
      <c r="O67" s="171"/>
      <c r="P67" s="171">
        <f t="shared" si="89"/>
        <v>1399200</v>
      </c>
      <c r="Q67" s="171">
        <f>D66/Y66*100</f>
        <v>8.8046515140074</v>
      </c>
      <c r="R67" s="172"/>
      <c r="S67" s="173">
        <f t="shared" si="90"/>
        <v>0</v>
      </c>
      <c r="T67" s="171"/>
      <c r="U67" s="171"/>
      <c r="V67" s="171">
        <f t="shared" si="11"/>
        <v>47572800</v>
      </c>
      <c r="W67" s="171">
        <f t="shared" si="12"/>
        <v>69540240</v>
      </c>
      <c r="Y67" s="175"/>
    </row>
    <row r="68" spans="1:26" s="163" customFormat="1" ht="33" customHeight="1">
      <c r="A68" s="150">
        <v>24</v>
      </c>
      <c r="B68" s="159" t="str">
        <f t="shared" si="93"/>
        <v>Hồ Sỹ Đức</v>
      </c>
      <c r="C68" s="158" t="s">
        <v>279</v>
      </c>
      <c r="D68" s="177">
        <f>SUM(D69:D69)</f>
        <v>458.6</v>
      </c>
      <c r="E68" s="177">
        <f>SUM(E69:E69)</f>
        <v>458.6</v>
      </c>
      <c r="F68" s="178"/>
      <c r="G68" s="178"/>
      <c r="H68" s="178"/>
      <c r="I68" s="178">
        <f>SUM(I69:I69)</f>
        <v>24214080</v>
      </c>
      <c r="J68" s="178">
        <f>SUM(J69:J69)</f>
        <v>24214080</v>
      </c>
      <c r="K68" s="178"/>
      <c r="L68" s="178">
        <f>SUM(L69:L69)</f>
        <v>4586000</v>
      </c>
      <c r="M68" s="178">
        <f>SUM(M69:M69)</f>
        <v>60535200</v>
      </c>
      <c r="N68" s="178"/>
      <c r="O68" s="178"/>
      <c r="P68" s="178">
        <f>SUM(P69:P69)</f>
        <v>1834400</v>
      </c>
      <c r="Q68" s="178">
        <f>SUM(Q69:Q69)</f>
        <v>12.456878989542307</v>
      </c>
      <c r="R68" s="183"/>
      <c r="S68" s="178">
        <f t="shared" ref="S68:U68" si="95">SUM(S69:S69)</f>
        <v>0</v>
      </c>
      <c r="T68" s="184">
        <f t="shared" si="95"/>
        <v>0</v>
      </c>
      <c r="U68" s="178">
        <f t="shared" si="95"/>
        <v>0</v>
      </c>
      <c r="V68" s="152">
        <f t="shared" si="11"/>
        <v>62369600</v>
      </c>
      <c r="W68" s="152">
        <f t="shared" si="12"/>
        <v>91169680</v>
      </c>
      <c r="X68" s="185">
        <v>91169680</v>
      </c>
      <c r="Y68" s="180">
        <v>3681.5</v>
      </c>
      <c r="Z68" s="163">
        <f>W68-X68</f>
        <v>0</v>
      </c>
    </row>
    <row r="69" spans="1:26" s="174" customFormat="1" ht="33" customHeight="1">
      <c r="A69" s="164" t="s">
        <v>28</v>
      </c>
      <c r="B69" s="165" t="s">
        <v>306</v>
      </c>
      <c r="C69" s="166" t="s">
        <v>279</v>
      </c>
      <c r="D69" s="167">
        <v>458.6</v>
      </c>
      <c r="E69" s="168">
        <v>458.6</v>
      </c>
      <c r="F69" s="164" t="s">
        <v>142</v>
      </c>
      <c r="G69" s="169">
        <v>52800</v>
      </c>
      <c r="H69" s="170">
        <f t="shared" ref="H69:H73" si="96">G69*2.5</f>
        <v>132000</v>
      </c>
      <c r="I69" s="171">
        <f t="shared" ref="I69:I73" si="97">D69*G69</f>
        <v>24214080</v>
      </c>
      <c r="J69" s="171">
        <f t="shared" ref="J69:J73" si="98">I69</f>
        <v>24214080</v>
      </c>
      <c r="K69" s="169">
        <v>10000</v>
      </c>
      <c r="L69" s="171">
        <f t="shared" ref="L69:L73" si="99">D69*K69</f>
        <v>4586000</v>
      </c>
      <c r="M69" s="171">
        <f t="shared" ref="M69:M73" si="100">D69*H69</f>
        <v>60535200</v>
      </c>
      <c r="N69" s="171">
        <v>4000</v>
      </c>
      <c r="O69" s="171"/>
      <c r="P69" s="171">
        <f t="shared" ref="P69:P73" si="101">D69*N69</f>
        <v>1834400</v>
      </c>
      <c r="Q69" s="171">
        <f>D68/Y68*100</f>
        <v>12.456878989542307</v>
      </c>
      <c r="R69" s="172"/>
      <c r="S69" s="173">
        <f t="shared" ref="S69:S73" si="102">+IF(Q69&gt;70,R69*12*30*15000,IF(Q69&gt;=30,R69*6*30*15000,R69*3*30*15000))</f>
        <v>0</v>
      </c>
      <c r="T69" s="171"/>
      <c r="U69" s="171"/>
      <c r="V69" s="171">
        <f t="shared" si="11"/>
        <v>62369600</v>
      </c>
      <c r="W69" s="171">
        <f t="shared" si="12"/>
        <v>91169680</v>
      </c>
      <c r="Y69" s="175"/>
    </row>
    <row r="70" spans="1:26" s="163" customFormat="1" ht="33" customHeight="1">
      <c r="A70" s="150">
        <v>25</v>
      </c>
      <c r="B70" s="176" t="str">
        <f t="shared" si="93"/>
        <v>Hồ Công Trí (Đào Thị Thủy)</v>
      </c>
      <c r="C70" s="158" t="s">
        <v>279</v>
      </c>
      <c r="D70" s="177">
        <f>SUM(D71:D71)</f>
        <v>255.5</v>
      </c>
      <c r="E70" s="177">
        <f>SUM(E71:E71)</f>
        <v>255.5</v>
      </c>
      <c r="F70" s="177"/>
      <c r="G70" s="177"/>
      <c r="H70" s="177"/>
      <c r="I70" s="178">
        <f>SUM(I71:I71)</f>
        <v>13490400</v>
      </c>
      <c r="J70" s="178">
        <f>SUM(J71:J71)</f>
        <v>13490400</v>
      </c>
      <c r="K70" s="178"/>
      <c r="L70" s="178">
        <f>SUM(L71:L71)</f>
        <v>1788500</v>
      </c>
      <c r="M70" s="178">
        <f>SUM(M71:M71)</f>
        <v>33726000</v>
      </c>
      <c r="N70" s="178"/>
      <c r="O70" s="178"/>
      <c r="P70" s="178">
        <f>SUM(P71:P71)</f>
        <v>1022000</v>
      </c>
      <c r="Q70" s="178">
        <f>SUM(Q71:Q71)</f>
        <v>7.1084773112984445</v>
      </c>
      <c r="R70" s="183"/>
      <c r="S70" s="178">
        <f t="shared" ref="S70:U70" si="103">SUM(S71:S71)</f>
        <v>0</v>
      </c>
      <c r="T70" s="178">
        <f t="shared" si="103"/>
        <v>0</v>
      </c>
      <c r="U70" s="178">
        <f t="shared" si="103"/>
        <v>0</v>
      </c>
      <c r="V70" s="152">
        <f t="shared" si="11"/>
        <v>34748000</v>
      </c>
      <c r="W70" s="152">
        <f t="shared" si="12"/>
        <v>50026900</v>
      </c>
      <c r="X70" s="185">
        <v>50026900</v>
      </c>
      <c r="Y70" s="180">
        <v>3594.3</v>
      </c>
      <c r="Z70" s="163">
        <f>W70-X70</f>
        <v>0</v>
      </c>
    </row>
    <row r="71" spans="1:26" s="174" customFormat="1" ht="33" customHeight="1">
      <c r="A71" s="164" t="s">
        <v>28</v>
      </c>
      <c r="B71" s="181" t="s">
        <v>307</v>
      </c>
      <c r="C71" s="166" t="s">
        <v>279</v>
      </c>
      <c r="D71" s="167">
        <v>255.5</v>
      </c>
      <c r="E71" s="168">
        <v>255.5</v>
      </c>
      <c r="F71" s="164" t="s">
        <v>30</v>
      </c>
      <c r="G71" s="169">
        <v>52800</v>
      </c>
      <c r="H71" s="170">
        <f t="shared" si="96"/>
        <v>132000</v>
      </c>
      <c r="I71" s="171">
        <f t="shared" si="97"/>
        <v>13490400</v>
      </c>
      <c r="J71" s="171">
        <f t="shared" si="98"/>
        <v>13490400</v>
      </c>
      <c r="K71" s="169">
        <v>7000</v>
      </c>
      <c r="L71" s="171">
        <f t="shared" si="99"/>
        <v>1788500</v>
      </c>
      <c r="M71" s="171">
        <f t="shared" si="100"/>
        <v>33726000</v>
      </c>
      <c r="N71" s="171">
        <v>4000</v>
      </c>
      <c r="O71" s="171"/>
      <c r="P71" s="171">
        <f t="shared" si="101"/>
        <v>1022000</v>
      </c>
      <c r="Q71" s="171">
        <f>D70/Y70*100</f>
        <v>7.1084773112984445</v>
      </c>
      <c r="R71" s="172"/>
      <c r="S71" s="173">
        <f t="shared" si="102"/>
        <v>0</v>
      </c>
      <c r="T71" s="171"/>
      <c r="U71" s="171"/>
      <c r="V71" s="171">
        <f t="shared" si="11"/>
        <v>34748000</v>
      </c>
      <c r="W71" s="171">
        <f t="shared" si="12"/>
        <v>50026900</v>
      </c>
      <c r="Y71" s="175"/>
    </row>
    <row r="72" spans="1:26" s="163" customFormat="1" ht="33" customHeight="1">
      <c r="A72" s="150">
        <v>26</v>
      </c>
      <c r="B72" s="176" t="str">
        <f t="shared" ref="B72:B76" si="104">B73</f>
        <v>Phạm Thị Thanh</v>
      </c>
      <c r="C72" s="158" t="s">
        <v>279</v>
      </c>
      <c r="D72" s="177">
        <f>SUM(D73:D73)</f>
        <v>721</v>
      </c>
      <c r="E72" s="177">
        <f>SUM(E73:E73)</f>
        <v>721</v>
      </c>
      <c r="F72" s="178"/>
      <c r="G72" s="178"/>
      <c r="H72" s="178"/>
      <c r="I72" s="178">
        <f>SUM(I73:I73)</f>
        <v>38068800</v>
      </c>
      <c r="J72" s="178">
        <f>SUM(J73:J73)</f>
        <v>38068800</v>
      </c>
      <c r="K72" s="178"/>
      <c r="L72" s="178">
        <f>SUM(L73:L73)</f>
        <v>5047000</v>
      </c>
      <c r="M72" s="178">
        <f>SUM(M73:M73)</f>
        <v>95172000</v>
      </c>
      <c r="N72" s="178"/>
      <c r="O72" s="178"/>
      <c r="P72" s="178">
        <f>SUM(P73:P73)</f>
        <v>2884000</v>
      </c>
      <c r="Q72" s="178">
        <f>SUM(Q73:Q73)</f>
        <v>27.33752938500038</v>
      </c>
      <c r="R72" s="183">
        <v>9</v>
      </c>
      <c r="S72" s="178">
        <f t="shared" ref="S72:U72" si="105">SUM(S73:S73)</f>
        <v>12150000</v>
      </c>
      <c r="T72" s="184">
        <f t="shared" si="105"/>
        <v>0</v>
      </c>
      <c r="U72" s="178">
        <f t="shared" si="105"/>
        <v>0</v>
      </c>
      <c r="V72" s="152">
        <f t="shared" si="11"/>
        <v>110206000</v>
      </c>
      <c r="W72" s="152">
        <f t="shared" si="12"/>
        <v>153321800</v>
      </c>
      <c r="X72" s="182">
        <v>153321800</v>
      </c>
      <c r="Y72" s="180">
        <v>2637.4</v>
      </c>
      <c r="Z72" s="163">
        <f>W72-X72</f>
        <v>0</v>
      </c>
    </row>
    <row r="73" spans="1:26" s="174" customFormat="1" ht="33" customHeight="1">
      <c r="A73" s="164" t="s">
        <v>28</v>
      </c>
      <c r="B73" s="181" t="s">
        <v>308</v>
      </c>
      <c r="C73" s="166" t="s">
        <v>279</v>
      </c>
      <c r="D73" s="167">
        <v>721</v>
      </c>
      <c r="E73" s="168">
        <v>721</v>
      </c>
      <c r="F73" s="164" t="s">
        <v>30</v>
      </c>
      <c r="G73" s="169">
        <v>52800</v>
      </c>
      <c r="H73" s="170">
        <f t="shared" si="96"/>
        <v>132000</v>
      </c>
      <c r="I73" s="171">
        <f t="shared" si="97"/>
        <v>38068800</v>
      </c>
      <c r="J73" s="171">
        <f t="shared" si="98"/>
        <v>38068800</v>
      </c>
      <c r="K73" s="169">
        <v>7000</v>
      </c>
      <c r="L73" s="171">
        <f t="shared" si="99"/>
        <v>5047000</v>
      </c>
      <c r="M73" s="171">
        <f t="shared" si="100"/>
        <v>95172000</v>
      </c>
      <c r="N73" s="171">
        <v>4000</v>
      </c>
      <c r="O73" s="171"/>
      <c r="P73" s="171">
        <f t="shared" si="101"/>
        <v>2884000</v>
      </c>
      <c r="Q73" s="171">
        <f>D72/Y72*100</f>
        <v>27.33752938500038</v>
      </c>
      <c r="R73" s="172">
        <v>9</v>
      </c>
      <c r="S73" s="173">
        <f t="shared" si="102"/>
        <v>12150000</v>
      </c>
      <c r="T73" s="171"/>
      <c r="U73" s="171"/>
      <c r="V73" s="171">
        <f t="shared" si="11"/>
        <v>110206000</v>
      </c>
      <c r="W73" s="171">
        <f t="shared" si="12"/>
        <v>153321800</v>
      </c>
      <c r="Y73" s="175"/>
    </row>
    <row r="74" spans="1:26" s="163" customFormat="1" ht="33" customHeight="1">
      <c r="A74" s="150">
        <v>27</v>
      </c>
      <c r="B74" s="176" t="str">
        <f t="shared" si="104"/>
        <v>Phan Đình Thuần (Trần Thị Nhung)</v>
      </c>
      <c r="C74" s="158" t="s">
        <v>279</v>
      </c>
      <c r="D74" s="177">
        <f>SUM(D75:D75)</f>
        <v>527</v>
      </c>
      <c r="E74" s="177">
        <f>SUM(E75:E75)</f>
        <v>527</v>
      </c>
      <c r="F74" s="178"/>
      <c r="G74" s="178"/>
      <c r="H74" s="178"/>
      <c r="I74" s="178">
        <f>SUM(I75:I75)</f>
        <v>27825600</v>
      </c>
      <c r="J74" s="178">
        <f>SUM(J75:J75)</f>
        <v>27825600</v>
      </c>
      <c r="K74" s="178"/>
      <c r="L74" s="178">
        <f>SUM(L75:L75)</f>
        <v>3689000</v>
      </c>
      <c r="M74" s="178">
        <f>SUM(M75:M75)</f>
        <v>69564000</v>
      </c>
      <c r="N74" s="178"/>
      <c r="O74" s="178"/>
      <c r="P74" s="178">
        <f>SUM(P75:P75)</f>
        <v>2108000</v>
      </c>
      <c r="Q74" s="178">
        <f>SUM(Q75:Q75)</f>
        <v>10.120990973689265</v>
      </c>
      <c r="R74" s="183">
        <v>1</v>
      </c>
      <c r="S74" s="178">
        <f t="shared" ref="S74:U74" si="106">SUM(S75:S75)</f>
        <v>1350000</v>
      </c>
      <c r="T74" s="184">
        <f t="shared" si="106"/>
        <v>0</v>
      </c>
      <c r="U74" s="178">
        <f t="shared" si="106"/>
        <v>0</v>
      </c>
      <c r="V74" s="152">
        <f t="shared" si="11"/>
        <v>73022000</v>
      </c>
      <c r="W74" s="152">
        <f t="shared" si="12"/>
        <v>104536600</v>
      </c>
      <c r="X74" s="185">
        <v>104536600</v>
      </c>
      <c r="Y74" s="180">
        <v>5207</v>
      </c>
      <c r="Z74" s="163">
        <f>W74-X74</f>
        <v>0</v>
      </c>
    </row>
    <row r="75" spans="1:26" s="174" customFormat="1" ht="33" customHeight="1">
      <c r="A75" s="164" t="s">
        <v>28</v>
      </c>
      <c r="B75" s="181" t="s">
        <v>309</v>
      </c>
      <c r="C75" s="166" t="s">
        <v>279</v>
      </c>
      <c r="D75" s="167">
        <v>527</v>
      </c>
      <c r="E75" s="168">
        <v>527</v>
      </c>
      <c r="F75" s="164" t="s">
        <v>30</v>
      </c>
      <c r="G75" s="169">
        <v>52800</v>
      </c>
      <c r="H75" s="170">
        <f t="shared" ref="H75:H78" si="107">G75*2.5</f>
        <v>132000</v>
      </c>
      <c r="I75" s="171">
        <f t="shared" ref="I75:I78" si="108">D75*G75</f>
        <v>27825600</v>
      </c>
      <c r="J75" s="171">
        <f t="shared" ref="J75:J78" si="109">I75</f>
        <v>27825600</v>
      </c>
      <c r="K75" s="169">
        <v>7000</v>
      </c>
      <c r="L75" s="171">
        <f t="shared" ref="L75:L78" si="110">D75*K75</f>
        <v>3689000</v>
      </c>
      <c r="M75" s="171">
        <f t="shared" ref="M75:M78" si="111">D75*H75</f>
        <v>69564000</v>
      </c>
      <c r="N75" s="171">
        <v>4000</v>
      </c>
      <c r="O75" s="171"/>
      <c r="P75" s="171">
        <f t="shared" ref="P75:P78" si="112">D75*N75</f>
        <v>2108000</v>
      </c>
      <c r="Q75" s="171">
        <f>D74/Y74*100</f>
        <v>10.120990973689265</v>
      </c>
      <c r="R75" s="172">
        <v>1</v>
      </c>
      <c r="S75" s="173">
        <f t="shared" ref="S75:S78" si="113">+IF(Q75&gt;70,R75*12*30*15000,IF(Q75&gt;=30,R75*6*30*15000,R75*3*30*15000))</f>
        <v>1350000</v>
      </c>
      <c r="T75" s="171"/>
      <c r="U75" s="171"/>
      <c r="V75" s="171">
        <f t="shared" si="11"/>
        <v>73022000</v>
      </c>
      <c r="W75" s="171">
        <f t="shared" si="12"/>
        <v>104536600</v>
      </c>
      <c r="Y75" s="175"/>
    </row>
    <row r="76" spans="1:26" s="163" customFormat="1" ht="33" customHeight="1">
      <c r="A76" s="150">
        <v>28</v>
      </c>
      <c r="B76" s="176" t="str">
        <f t="shared" si="104"/>
        <v>Nguyễn Thị Hảo (Nguyễn Trung Kiên)</v>
      </c>
      <c r="C76" s="158" t="s">
        <v>279</v>
      </c>
      <c r="D76" s="177">
        <f>SUM(D77:D78)</f>
        <v>1009.3</v>
      </c>
      <c r="E76" s="177">
        <f t="shared" ref="E76:W76" si="114">SUM(E77:E78)</f>
        <v>1009.3</v>
      </c>
      <c r="F76" s="177">
        <f t="shared" si="114"/>
        <v>0</v>
      </c>
      <c r="G76" s="177">
        <f t="shared" si="114"/>
        <v>105600</v>
      </c>
      <c r="H76" s="177">
        <f t="shared" si="114"/>
        <v>264000</v>
      </c>
      <c r="I76" s="178">
        <f t="shared" si="114"/>
        <v>53291040</v>
      </c>
      <c r="J76" s="178">
        <f t="shared" si="114"/>
        <v>53291040</v>
      </c>
      <c r="K76" s="178"/>
      <c r="L76" s="178">
        <f t="shared" si="114"/>
        <v>7065100</v>
      </c>
      <c r="M76" s="178">
        <f t="shared" si="114"/>
        <v>133227600</v>
      </c>
      <c r="N76" s="178"/>
      <c r="O76" s="178">
        <f t="shared" si="114"/>
        <v>0</v>
      </c>
      <c r="P76" s="178">
        <f t="shared" si="114"/>
        <v>4037200</v>
      </c>
      <c r="Q76" s="178">
        <f t="shared" si="114"/>
        <v>25.655168907755264</v>
      </c>
      <c r="R76" s="178">
        <f t="shared" si="114"/>
        <v>2</v>
      </c>
      <c r="S76" s="178">
        <f t="shared" si="114"/>
        <v>2700000</v>
      </c>
      <c r="T76" s="178">
        <f t="shared" si="114"/>
        <v>0</v>
      </c>
      <c r="U76" s="178">
        <f t="shared" si="114"/>
        <v>0</v>
      </c>
      <c r="V76" s="178">
        <f t="shared" si="114"/>
        <v>139964800</v>
      </c>
      <c r="W76" s="178">
        <f t="shared" si="114"/>
        <v>200320940</v>
      </c>
      <c r="X76" s="185">
        <v>200320940</v>
      </c>
      <c r="Y76" s="180">
        <v>3934.1</v>
      </c>
      <c r="Z76" s="163">
        <f>W76-X76</f>
        <v>0</v>
      </c>
    </row>
    <row r="77" spans="1:26" s="174" customFormat="1" ht="33" customHeight="1">
      <c r="A77" s="164" t="s">
        <v>28</v>
      </c>
      <c r="B77" s="181" t="s">
        <v>310</v>
      </c>
      <c r="C77" s="166" t="s">
        <v>279</v>
      </c>
      <c r="D77" s="167">
        <v>882.5</v>
      </c>
      <c r="E77" s="168">
        <v>882.5</v>
      </c>
      <c r="F77" s="164" t="s">
        <v>30</v>
      </c>
      <c r="G77" s="169">
        <v>52800</v>
      </c>
      <c r="H77" s="170">
        <f t="shared" si="107"/>
        <v>132000</v>
      </c>
      <c r="I77" s="171">
        <f t="shared" si="108"/>
        <v>46596000</v>
      </c>
      <c r="J77" s="171">
        <f t="shared" si="109"/>
        <v>46596000</v>
      </c>
      <c r="K77" s="169">
        <v>7000</v>
      </c>
      <c r="L77" s="171">
        <f t="shared" si="110"/>
        <v>6177500</v>
      </c>
      <c r="M77" s="171">
        <f t="shared" si="111"/>
        <v>116490000</v>
      </c>
      <c r="N77" s="171">
        <v>4000</v>
      </c>
      <c r="O77" s="171"/>
      <c r="P77" s="171">
        <f t="shared" si="112"/>
        <v>3530000</v>
      </c>
      <c r="Q77" s="171">
        <f>D76/Y76*100</f>
        <v>25.655168907755264</v>
      </c>
      <c r="R77" s="172">
        <v>2</v>
      </c>
      <c r="S77" s="173">
        <f t="shared" si="113"/>
        <v>2700000</v>
      </c>
      <c r="T77" s="171"/>
      <c r="U77" s="171"/>
      <c r="V77" s="171">
        <f>M77+P77+S77+U77</f>
        <v>122720000</v>
      </c>
      <c r="W77" s="171">
        <f>J77+L77+V77</f>
        <v>175493500</v>
      </c>
      <c r="Y77" s="175"/>
    </row>
    <row r="78" spans="1:26" s="174" customFormat="1" ht="33" customHeight="1">
      <c r="A78" s="164" t="s">
        <v>28</v>
      </c>
      <c r="B78" s="181" t="str">
        <f>B77</f>
        <v>Nguyễn Thị Hảo (Nguyễn Trung Kiên)</v>
      </c>
      <c r="C78" s="166" t="s">
        <v>279</v>
      </c>
      <c r="D78" s="167">
        <v>126.8</v>
      </c>
      <c r="E78" s="168">
        <v>126.8</v>
      </c>
      <c r="F78" s="164" t="s">
        <v>30</v>
      </c>
      <c r="G78" s="169">
        <v>52800</v>
      </c>
      <c r="H78" s="170">
        <f t="shared" si="107"/>
        <v>132000</v>
      </c>
      <c r="I78" s="171">
        <f t="shared" si="108"/>
        <v>6695040</v>
      </c>
      <c r="J78" s="171">
        <f t="shared" si="109"/>
        <v>6695040</v>
      </c>
      <c r="K78" s="169">
        <v>7000</v>
      </c>
      <c r="L78" s="171">
        <f t="shared" si="110"/>
        <v>887600</v>
      </c>
      <c r="M78" s="171">
        <f t="shared" si="111"/>
        <v>16737600</v>
      </c>
      <c r="N78" s="171">
        <v>4000</v>
      </c>
      <c r="O78" s="171"/>
      <c r="P78" s="171">
        <f t="shared" si="112"/>
        <v>507200</v>
      </c>
      <c r="Q78" s="171"/>
      <c r="R78" s="172"/>
      <c r="S78" s="173">
        <f t="shared" si="113"/>
        <v>0</v>
      </c>
      <c r="T78" s="171"/>
      <c r="U78" s="171"/>
      <c r="V78" s="171">
        <f>M78+P78+S78+U78</f>
        <v>17244800</v>
      </c>
      <c r="W78" s="171">
        <f>J78+L78+V78</f>
        <v>24827440</v>
      </c>
      <c r="Y78" s="175"/>
    </row>
    <row r="79" spans="1:26" s="163" customFormat="1" ht="33" customHeight="1">
      <c r="A79" s="150">
        <v>29</v>
      </c>
      <c r="B79" s="176" t="str">
        <f t="shared" ref="B79:B84" si="115">B80</f>
        <v>Nguyễn Xuân Lý (Thái Thị Sâm)</v>
      </c>
      <c r="C79" s="158" t="s">
        <v>279</v>
      </c>
      <c r="D79" s="177">
        <f>SUM(D80:D80)</f>
        <v>222</v>
      </c>
      <c r="E79" s="177">
        <f>SUM(E80:E80)</f>
        <v>222</v>
      </c>
      <c r="F79" s="178"/>
      <c r="G79" s="178"/>
      <c r="H79" s="178"/>
      <c r="I79" s="178">
        <f>SUM(I80:I80)</f>
        <v>11721600</v>
      </c>
      <c r="J79" s="178">
        <f>SUM(J80:J80)</f>
        <v>11721600</v>
      </c>
      <c r="K79" s="178"/>
      <c r="L79" s="178">
        <f>SUM(L80:L80)</f>
        <v>1554000</v>
      </c>
      <c r="M79" s="178">
        <f>SUM(M80:M80)</f>
        <v>29304000</v>
      </c>
      <c r="N79" s="178"/>
      <c r="O79" s="178"/>
      <c r="P79" s="178">
        <f>SUM(P80:P80)</f>
        <v>888000</v>
      </c>
      <c r="Q79" s="178">
        <f>SUM(Q80:Q80)</f>
        <v>5.4619264362160171</v>
      </c>
      <c r="R79" s="183">
        <v>2</v>
      </c>
      <c r="S79" s="178">
        <f t="shared" ref="S79:U79" si="116">SUM(S80:S80)</f>
        <v>2700000</v>
      </c>
      <c r="T79" s="184">
        <f t="shared" si="116"/>
        <v>0</v>
      </c>
      <c r="U79" s="178">
        <f t="shared" si="116"/>
        <v>0</v>
      </c>
      <c r="V79" s="152">
        <f>M79+P79+S79+U79</f>
        <v>32892000</v>
      </c>
      <c r="W79" s="152">
        <f>J79+L79+V79</f>
        <v>46167600</v>
      </c>
      <c r="X79" s="185">
        <v>46167600</v>
      </c>
      <c r="Y79" s="180">
        <v>4064.5</v>
      </c>
      <c r="Z79" s="163">
        <f>W79-X79</f>
        <v>0</v>
      </c>
    </row>
    <row r="80" spans="1:26" s="174" customFormat="1" ht="33" customHeight="1">
      <c r="A80" s="164" t="s">
        <v>28</v>
      </c>
      <c r="B80" s="181" t="s">
        <v>311</v>
      </c>
      <c r="C80" s="166" t="s">
        <v>279</v>
      </c>
      <c r="D80" s="167">
        <v>222</v>
      </c>
      <c r="E80" s="168">
        <v>222</v>
      </c>
      <c r="F80" s="164" t="s">
        <v>30</v>
      </c>
      <c r="G80" s="169">
        <v>52800</v>
      </c>
      <c r="H80" s="170">
        <f t="shared" ref="H80:H83" si="117">G80*2.5</f>
        <v>132000</v>
      </c>
      <c r="I80" s="171">
        <f t="shared" ref="I80:I83" si="118">D80*G80</f>
        <v>11721600</v>
      </c>
      <c r="J80" s="171">
        <f t="shared" ref="J80:J83" si="119">I80</f>
        <v>11721600</v>
      </c>
      <c r="K80" s="169">
        <v>7000</v>
      </c>
      <c r="L80" s="171">
        <f t="shared" ref="L80:L83" si="120">D80*K80</f>
        <v>1554000</v>
      </c>
      <c r="M80" s="171">
        <f t="shared" ref="M80:M83" si="121">D80*H80</f>
        <v>29304000</v>
      </c>
      <c r="N80" s="171">
        <v>4000</v>
      </c>
      <c r="O80" s="171"/>
      <c r="P80" s="171">
        <f t="shared" ref="P80:P83" si="122">D80*N80</f>
        <v>888000</v>
      </c>
      <c r="Q80" s="171">
        <f>D79/Y79*100</f>
        <v>5.4619264362160171</v>
      </c>
      <c r="R80" s="172">
        <v>2</v>
      </c>
      <c r="S80" s="173">
        <f t="shared" ref="S80:S83" si="123">+IF(Q80&gt;70,R80*12*30*15000,IF(Q80&gt;=30,R80*6*30*15000,R80*3*30*15000))</f>
        <v>2700000</v>
      </c>
      <c r="T80" s="171"/>
      <c r="U80" s="171"/>
      <c r="V80" s="171">
        <f>M80+P80+S80+U80</f>
        <v>32892000</v>
      </c>
      <c r="W80" s="171">
        <f>J80+L80+V80</f>
        <v>46167600</v>
      </c>
      <c r="Y80" s="175"/>
    </row>
    <row r="81" spans="1:27" s="163" customFormat="1" ht="33" customHeight="1">
      <c r="A81" s="150">
        <v>30</v>
      </c>
      <c r="B81" s="176" t="str">
        <f t="shared" si="115"/>
        <v>Nguyễn Minh</v>
      </c>
      <c r="C81" s="158" t="s">
        <v>279</v>
      </c>
      <c r="D81" s="177">
        <f>SUM(D82:D83)</f>
        <v>456.1</v>
      </c>
      <c r="E81" s="177">
        <f t="shared" ref="E81:W81" si="124">SUM(E82:E83)</f>
        <v>456.1</v>
      </c>
      <c r="F81" s="177">
        <f t="shared" si="124"/>
        <v>0</v>
      </c>
      <c r="G81" s="177">
        <f t="shared" si="124"/>
        <v>105600</v>
      </c>
      <c r="H81" s="177">
        <f t="shared" si="124"/>
        <v>264000</v>
      </c>
      <c r="I81" s="178">
        <f t="shared" si="124"/>
        <v>24082080</v>
      </c>
      <c r="J81" s="178">
        <f t="shared" si="124"/>
        <v>24082080</v>
      </c>
      <c r="K81" s="178"/>
      <c r="L81" s="178">
        <f t="shared" si="124"/>
        <v>4561000</v>
      </c>
      <c r="M81" s="178">
        <f t="shared" si="124"/>
        <v>60205200</v>
      </c>
      <c r="N81" s="178"/>
      <c r="O81" s="178">
        <f t="shared" si="124"/>
        <v>0</v>
      </c>
      <c r="P81" s="178">
        <f t="shared" si="124"/>
        <v>1824400</v>
      </c>
      <c r="Q81" s="178">
        <f t="shared" si="124"/>
        <v>15.297668958577898</v>
      </c>
      <c r="R81" s="178">
        <f t="shared" si="124"/>
        <v>4</v>
      </c>
      <c r="S81" s="178">
        <f t="shared" si="124"/>
        <v>5400000</v>
      </c>
      <c r="T81" s="178">
        <f t="shared" si="124"/>
        <v>0</v>
      </c>
      <c r="U81" s="178">
        <f t="shared" si="124"/>
        <v>0</v>
      </c>
      <c r="V81" s="178">
        <f t="shared" si="124"/>
        <v>67429600</v>
      </c>
      <c r="W81" s="178">
        <f t="shared" si="124"/>
        <v>96072680</v>
      </c>
      <c r="X81" s="185">
        <v>96072680</v>
      </c>
      <c r="Y81" s="180">
        <v>2981.5</v>
      </c>
      <c r="Z81" s="163">
        <f>W81-X81</f>
        <v>0</v>
      </c>
    </row>
    <row r="82" spans="1:27" s="174" customFormat="1" ht="33" customHeight="1">
      <c r="A82" s="164" t="s">
        <v>28</v>
      </c>
      <c r="B82" s="181" t="s">
        <v>312</v>
      </c>
      <c r="C82" s="166" t="s">
        <v>279</v>
      </c>
      <c r="D82" s="167">
        <v>254.4</v>
      </c>
      <c r="E82" s="168">
        <v>254.4</v>
      </c>
      <c r="F82" s="164" t="s">
        <v>142</v>
      </c>
      <c r="G82" s="169">
        <v>52800</v>
      </c>
      <c r="H82" s="170">
        <f t="shared" si="117"/>
        <v>132000</v>
      </c>
      <c r="I82" s="171">
        <f t="shared" si="118"/>
        <v>13432320</v>
      </c>
      <c r="J82" s="171">
        <f t="shared" si="119"/>
        <v>13432320</v>
      </c>
      <c r="K82" s="169">
        <v>10000</v>
      </c>
      <c r="L82" s="171">
        <f t="shared" si="120"/>
        <v>2544000</v>
      </c>
      <c r="M82" s="171">
        <f t="shared" si="121"/>
        <v>33580800</v>
      </c>
      <c r="N82" s="171">
        <v>4000</v>
      </c>
      <c r="O82" s="171"/>
      <c r="P82" s="171">
        <f t="shared" si="122"/>
        <v>1017600</v>
      </c>
      <c r="Q82" s="171">
        <f>D81/Y81*100</f>
        <v>15.297668958577898</v>
      </c>
      <c r="R82" s="172">
        <v>4</v>
      </c>
      <c r="S82" s="173">
        <f t="shared" si="123"/>
        <v>5400000</v>
      </c>
      <c r="T82" s="171"/>
      <c r="U82" s="171"/>
      <c r="V82" s="171">
        <f t="shared" ref="V82:V87" si="125">M82+P82+S82+U82</f>
        <v>39998400</v>
      </c>
      <c r="W82" s="171">
        <f t="shared" ref="W82:W87" si="126">J82+L82+V82</f>
        <v>55974720</v>
      </c>
      <c r="Y82" s="175"/>
    </row>
    <row r="83" spans="1:27" s="174" customFormat="1" ht="33" customHeight="1">
      <c r="A83" s="164" t="s">
        <v>28</v>
      </c>
      <c r="B83" s="181" t="str">
        <f>B82</f>
        <v>Nguyễn Minh</v>
      </c>
      <c r="C83" s="166" t="s">
        <v>279</v>
      </c>
      <c r="D83" s="167">
        <v>201.7</v>
      </c>
      <c r="E83" s="168">
        <v>201.7</v>
      </c>
      <c r="F83" s="164" t="s">
        <v>142</v>
      </c>
      <c r="G83" s="169">
        <v>52800</v>
      </c>
      <c r="H83" s="170">
        <f t="shared" si="117"/>
        <v>132000</v>
      </c>
      <c r="I83" s="171">
        <f t="shared" si="118"/>
        <v>10649760</v>
      </c>
      <c r="J83" s="171">
        <f t="shared" si="119"/>
        <v>10649760</v>
      </c>
      <c r="K83" s="169">
        <v>10000</v>
      </c>
      <c r="L83" s="171">
        <f t="shared" si="120"/>
        <v>2017000</v>
      </c>
      <c r="M83" s="171">
        <f t="shared" si="121"/>
        <v>26624400</v>
      </c>
      <c r="N83" s="171">
        <v>4000</v>
      </c>
      <c r="O83" s="171"/>
      <c r="P83" s="171">
        <f t="shared" si="122"/>
        <v>806800</v>
      </c>
      <c r="Q83" s="171"/>
      <c r="R83" s="172"/>
      <c r="S83" s="173">
        <f t="shared" si="123"/>
        <v>0</v>
      </c>
      <c r="T83" s="171"/>
      <c r="U83" s="171"/>
      <c r="V83" s="171">
        <f t="shared" si="125"/>
        <v>27431200</v>
      </c>
      <c r="W83" s="171">
        <f t="shared" si="126"/>
        <v>40097960</v>
      </c>
      <c r="Y83" s="175"/>
    </row>
    <row r="84" spans="1:27" s="163" customFormat="1" ht="33" customHeight="1">
      <c r="A84" s="150">
        <v>31</v>
      </c>
      <c r="B84" s="159" t="str">
        <f t="shared" si="115"/>
        <v>Nguyễn Đình Tiến</v>
      </c>
      <c r="C84" s="158" t="s">
        <v>279</v>
      </c>
      <c r="D84" s="177">
        <f>SUM(D85:D85)</f>
        <v>71.2</v>
      </c>
      <c r="E84" s="177">
        <f>SUM(E85:E85)</f>
        <v>71.2</v>
      </c>
      <c r="F84" s="178"/>
      <c r="G84" s="178"/>
      <c r="H84" s="178"/>
      <c r="I84" s="178">
        <f>SUM(I85:I85)</f>
        <v>3759360</v>
      </c>
      <c r="J84" s="178">
        <f>SUM(J85:J85)</f>
        <v>3759360</v>
      </c>
      <c r="K84" s="178"/>
      <c r="L84" s="178">
        <f>SUM(L85:L85)</f>
        <v>712000</v>
      </c>
      <c r="M84" s="178">
        <f>SUM(M85:M85)</f>
        <v>9398400</v>
      </c>
      <c r="N84" s="178"/>
      <c r="O84" s="178"/>
      <c r="P84" s="178">
        <f>SUM(P85:P85)</f>
        <v>284800</v>
      </c>
      <c r="Q84" s="178">
        <f>SUM(Q85:Q85)</f>
        <v>1.7746759720837488</v>
      </c>
      <c r="R84" s="183"/>
      <c r="S84" s="178">
        <f t="shared" ref="S84:U84" si="127">SUM(S85:S85)</f>
        <v>0</v>
      </c>
      <c r="T84" s="184">
        <f t="shared" si="127"/>
        <v>0</v>
      </c>
      <c r="U84" s="178">
        <f t="shared" si="127"/>
        <v>0</v>
      </c>
      <c r="V84" s="152">
        <f t="shared" si="125"/>
        <v>9683200</v>
      </c>
      <c r="W84" s="152">
        <f t="shared" si="126"/>
        <v>14154560</v>
      </c>
      <c r="X84" s="185">
        <v>14214200</v>
      </c>
      <c r="Y84" s="180">
        <v>4012</v>
      </c>
      <c r="Z84" s="163">
        <f>W84-X84</f>
        <v>-59640</v>
      </c>
    </row>
    <row r="85" spans="1:27" s="174" customFormat="1" ht="33" customHeight="1">
      <c r="A85" s="164" t="s">
        <v>28</v>
      </c>
      <c r="B85" s="165" t="s">
        <v>313</v>
      </c>
      <c r="C85" s="166" t="s">
        <v>279</v>
      </c>
      <c r="D85" s="167">
        <v>71.2</v>
      </c>
      <c r="E85" s="168">
        <v>71.2</v>
      </c>
      <c r="F85" s="164" t="s">
        <v>142</v>
      </c>
      <c r="G85" s="169">
        <v>52800</v>
      </c>
      <c r="H85" s="170">
        <f>G85*2.5</f>
        <v>132000</v>
      </c>
      <c r="I85" s="171">
        <f>D85*G85</f>
        <v>3759360</v>
      </c>
      <c r="J85" s="171">
        <f>I85</f>
        <v>3759360</v>
      </c>
      <c r="K85" s="169">
        <v>10000</v>
      </c>
      <c r="L85" s="171">
        <f>D85*K85</f>
        <v>712000</v>
      </c>
      <c r="M85" s="171">
        <f>D85*H85</f>
        <v>9398400</v>
      </c>
      <c r="N85" s="171">
        <v>4000</v>
      </c>
      <c r="O85" s="171"/>
      <c r="P85" s="171">
        <f>D85*N85</f>
        <v>284800</v>
      </c>
      <c r="Q85" s="171">
        <f>D84/Y84*100</f>
        <v>1.7746759720837488</v>
      </c>
      <c r="R85" s="172"/>
      <c r="S85" s="173">
        <f>+IF(Q85&gt;70,R85*12*30*15000,IF(Q85&gt;=30,R85*6*30*15000,R85*3*30*15000))</f>
        <v>0</v>
      </c>
      <c r="T85" s="171"/>
      <c r="U85" s="171"/>
      <c r="V85" s="171">
        <f t="shared" si="125"/>
        <v>9683200</v>
      </c>
      <c r="W85" s="171">
        <f t="shared" si="126"/>
        <v>14154560</v>
      </c>
      <c r="Y85" s="175"/>
    </row>
    <row r="86" spans="1:27" s="163" customFormat="1" ht="33" customHeight="1">
      <c r="A86" s="150">
        <v>32</v>
      </c>
      <c r="B86" s="176" t="str">
        <f>B87</f>
        <v>Phan Thanh Thảo (Nguyễn Thị Nở)</v>
      </c>
      <c r="C86" s="158" t="s">
        <v>279</v>
      </c>
      <c r="D86" s="177">
        <f>SUM(D87:D87)</f>
        <v>390.4</v>
      </c>
      <c r="E86" s="177">
        <f>SUM(E87:E87)</f>
        <v>390.4</v>
      </c>
      <c r="F86" s="178"/>
      <c r="G86" s="178"/>
      <c r="H86" s="178"/>
      <c r="I86" s="178">
        <f>SUM(I87:I87)</f>
        <v>20613120</v>
      </c>
      <c r="J86" s="178">
        <f>SUM(J87:J87)</f>
        <v>20613120</v>
      </c>
      <c r="K86" s="178"/>
      <c r="L86" s="178">
        <f>SUM(L87:L87)</f>
        <v>2732800</v>
      </c>
      <c r="M86" s="178">
        <f>SUM(M87:M87)</f>
        <v>51532800</v>
      </c>
      <c r="N86" s="178"/>
      <c r="O86" s="178"/>
      <c r="P86" s="178">
        <f>SUM(P87:P87)</f>
        <v>1561600</v>
      </c>
      <c r="Q86" s="178">
        <f>SUM(Q87:Q87)</f>
        <v>9.0095079848610737</v>
      </c>
      <c r="R86" s="183"/>
      <c r="S86" s="178">
        <f t="shared" ref="S86:U86" si="128">SUM(S87:S87)</f>
        <v>0</v>
      </c>
      <c r="T86" s="184">
        <f t="shared" si="128"/>
        <v>0</v>
      </c>
      <c r="U86" s="178">
        <f t="shared" si="128"/>
        <v>0</v>
      </c>
      <c r="V86" s="152">
        <f t="shared" si="125"/>
        <v>53094400</v>
      </c>
      <c r="W86" s="152">
        <f t="shared" si="126"/>
        <v>76440320</v>
      </c>
      <c r="X86" s="185">
        <v>76440320</v>
      </c>
      <c r="Y86" s="180">
        <v>4333.2</v>
      </c>
      <c r="Z86" s="163">
        <f>W86-X86</f>
        <v>0</v>
      </c>
    </row>
    <row r="87" spans="1:27" s="174" customFormat="1" ht="33" customHeight="1">
      <c r="A87" s="164" t="s">
        <v>28</v>
      </c>
      <c r="B87" s="181" t="s">
        <v>314</v>
      </c>
      <c r="C87" s="166" t="s">
        <v>279</v>
      </c>
      <c r="D87" s="167">
        <v>390.4</v>
      </c>
      <c r="E87" s="168">
        <v>390.4</v>
      </c>
      <c r="F87" s="164" t="s">
        <v>30</v>
      </c>
      <c r="G87" s="169">
        <v>52800</v>
      </c>
      <c r="H87" s="170">
        <f>G87*2.5</f>
        <v>132000</v>
      </c>
      <c r="I87" s="171">
        <f>D87*G87</f>
        <v>20613120</v>
      </c>
      <c r="J87" s="171">
        <f>I87</f>
        <v>20613120</v>
      </c>
      <c r="K87" s="169">
        <v>7000</v>
      </c>
      <c r="L87" s="171">
        <f>D87*K87</f>
        <v>2732800</v>
      </c>
      <c r="M87" s="171">
        <f>D87*H87</f>
        <v>51532800</v>
      </c>
      <c r="N87" s="171">
        <v>4000</v>
      </c>
      <c r="O87" s="171"/>
      <c r="P87" s="171">
        <f>D87*N87</f>
        <v>1561600</v>
      </c>
      <c r="Q87" s="171">
        <f>D86/Y86*100</f>
        <v>9.0095079848610737</v>
      </c>
      <c r="R87" s="172"/>
      <c r="S87" s="173">
        <f>+IF(Q87&gt;70,R87*12*30*15000,IF(Q87&gt;=30,R87*6*30*15000,R87*3*30*15000))</f>
        <v>0</v>
      </c>
      <c r="T87" s="171"/>
      <c r="U87" s="171"/>
      <c r="V87" s="171">
        <f t="shared" si="125"/>
        <v>53094400</v>
      </c>
      <c r="W87" s="171">
        <f t="shared" si="126"/>
        <v>76440320</v>
      </c>
      <c r="Y87" s="175"/>
    </row>
    <row r="88" spans="1:27" s="137" customFormat="1" ht="54" customHeight="1">
      <c r="A88" s="150">
        <v>33</v>
      </c>
      <c r="B88" s="127" t="s">
        <v>315</v>
      </c>
      <c r="C88" s="150" t="s">
        <v>316</v>
      </c>
      <c r="D88" s="177">
        <f>SUM(D89:D89)</f>
        <v>87.3</v>
      </c>
      <c r="E88" s="177">
        <f t="shared" ref="E88:W88" si="129">SUM(E89:E89)</f>
        <v>87.3</v>
      </c>
      <c r="F88" s="186">
        <f t="shared" si="129"/>
        <v>0</v>
      </c>
      <c r="G88" s="186">
        <f t="shared" si="129"/>
        <v>52800</v>
      </c>
      <c r="H88" s="186">
        <f t="shared" si="129"/>
        <v>132000</v>
      </c>
      <c r="I88" s="178">
        <f t="shared" si="129"/>
        <v>4609440</v>
      </c>
      <c r="J88" s="178">
        <f t="shared" si="129"/>
        <v>4609440</v>
      </c>
      <c r="K88" s="178"/>
      <c r="L88" s="178">
        <f t="shared" si="129"/>
        <v>873000</v>
      </c>
      <c r="M88" s="178">
        <f t="shared" si="129"/>
        <v>11523600</v>
      </c>
      <c r="N88" s="178"/>
      <c r="O88" s="178">
        <f t="shared" si="129"/>
        <v>349200</v>
      </c>
      <c r="P88" s="178">
        <f t="shared" si="129"/>
        <v>349200</v>
      </c>
      <c r="Q88" s="178">
        <f t="shared" si="129"/>
        <v>4.6210035994071568</v>
      </c>
      <c r="R88" s="178">
        <f t="shared" si="129"/>
        <v>3</v>
      </c>
      <c r="S88" s="178">
        <f t="shared" si="129"/>
        <v>4050000</v>
      </c>
      <c r="T88" s="178">
        <f t="shared" si="129"/>
        <v>0</v>
      </c>
      <c r="U88" s="178">
        <f t="shared" si="129"/>
        <v>0</v>
      </c>
      <c r="V88" s="178">
        <f t="shared" si="129"/>
        <v>15922800</v>
      </c>
      <c r="W88" s="178">
        <f t="shared" si="129"/>
        <v>21405240</v>
      </c>
      <c r="X88" s="154"/>
      <c r="Y88" s="154">
        <v>1889.2</v>
      </c>
      <c r="Z88" s="150"/>
      <c r="AA88" s="143"/>
    </row>
    <row r="89" spans="1:27" s="137" customFormat="1" ht="36" customHeight="1">
      <c r="A89" s="164" t="s">
        <v>28</v>
      </c>
      <c r="B89" s="187" t="s">
        <v>315</v>
      </c>
      <c r="C89" s="150" t="s">
        <v>316</v>
      </c>
      <c r="D89" s="168">
        <v>87.3</v>
      </c>
      <c r="E89" s="168">
        <v>87.3</v>
      </c>
      <c r="F89" s="164" t="s">
        <v>142</v>
      </c>
      <c r="G89" s="169">
        <v>52800</v>
      </c>
      <c r="H89" s="188">
        <f>G89*2.5</f>
        <v>132000</v>
      </c>
      <c r="I89" s="169">
        <f>D89*G89</f>
        <v>4609440</v>
      </c>
      <c r="J89" s="169">
        <f>I89</f>
        <v>4609440</v>
      </c>
      <c r="K89" s="169">
        <v>10000</v>
      </c>
      <c r="L89" s="169">
        <f>D89*K89</f>
        <v>873000</v>
      </c>
      <c r="M89" s="169">
        <f>D89*H89</f>
        <v>11523600</v>
      </c>
      <c r="N89" s="169">
        <v>4000</v>
      </c>
      <c r="O89" s="169">
        <f>D89*N89</f>
        <v>349200</v>
      </c>
      <c r="P89" s="171">
        <f>D89*N89</f>
        <v>349200</v>
      </c>
      <c r="Q89" s="171">
        <f>D88/Y88*100</f>
        <v>4.6210035994071568</v>
      </c>
      <c r="R89" s="169">
        <v>3</v>
      </c>
      <c r="S89" s="173">
        <f t="shared" ref="S89" si="130">+IF(Q89&gt;70,R89*12*30*15000,IF(Q89&gt;=30,R89*6*30*15000,R89*3*30*15000))</f>
        <v>4050000</v>
      </c>
      <c r="T89" s="169"/>
      <c r="U89" s="169"/>
      <c r="V89" s="171">
        <f>M89+P89+S89+U89</f>
        <v>15922800</v>
      </c>
      <c r="W89" s="171">
        <f>J89+L89+V89</f>
        <v>21405240</v>
      </c>
      <c r="X89" s="189"/>
      <c r="Y89" s="189"/>
      <c r="Z89" s="164"/>
      <c r="AA89" s="143"/>
    </row>
    <row r="90" spans="1:27" s="163" customFormat="1" ht="33" customHeight="1">
      <c r="A90" s="158">
        <v>34</v>
      </c>
      <c r="B90" s="127" t="s">
        <v>317</v>
      </c>
      <c r="C90" s="158" t="s">
        <v>318</v>
      </c>
      <c r="D90" s="160">
        <f>SUM(D91:D91)</f>
        <v>213.3</v>
      </c>
      <c r="E90" s="160">
        <f t="shared" ref="E90:W90" si="131">SUM(E91:E91)</f>
        <v>213.3</v>
      </c>
      <c r="F90" s="160">
        <f t="shared" si="131"/>
        <v>0</v>
      </c>
      <c r="G90" s="160">
        <f t="shared" si="131"/>
        <v>52800</v>
      </c>
      <c r="H90" s="160">
        <f t="shared" si="131"/>
        <v>132000</v>
      </c>
      <c r="I90" s="161">
        <f t="shared" si="131"/>
        <v>11262240</v>
      </c>
      <c r="J90" s="161">
        <f t="shared" si="131"/>
        <v>11262240</v>
      </c>
      <c r="K90" s="161"/>
      <c r="L90" s="161">
        <f t="shared" si="131"/>
        <v>1493100</v>
      </c>
      <c r="M90" s="161">
        <f t="shared" si="131"/>
        <v>28155600</v>
      </c>
      <c r="N90" s="161"/>
      <c r="O90" s="161">
        <f t="shared" si="131"/>
        <v>0</v>
      </c>
      <c r="P90" s="161">
        <f t="shared" si="131"/>
        <v>853200</v>
      </c>
      <c r="Q90" s="161">
        <f t="shared" si="131"/>
        <v>4.5660829729845451</v>
      </c>
      <c r="R90" s="161">
        <f t="shared" si="131"/>
        <v>0</v>
      </c>
      <c r="S90" s="161">
        <f t="shared" si="131"/>
        <v>0</v>
      </c>
      <c r="T90" s="161">
        <f t="shared" si="131"/>
        <v>0</v>
      </c>
      <c r="U90" s="161">
        <f t="shared" si="131"/>
        <v>0</v>
      </c>
      <c r="V90" s="161">
        <f t="shared" si="131"/>
        <v>29008800</v>
      </c>
      <c r="W90" s="161">
        <f t="shared" si="131"/>
        <v>41764140</v>
      </c>
      <c r="X90" s="155">
        <v>40586280</v>
      </c>
      <c r="Y90" s="190">
        <v>4671.3999999999996</v>
      </c>
    </row>
    <row r="91" spans="1:27" s="174" customFormat="1" ht="33" customHeight="1">
      <c r="A91" s="164" t="s">
        <v>28</v>
      </c>
      <c r="B91" s="187" t="s">
        <v>317</v>
      </c>
      <c r="C91" s="166" t="s">
        <v>318</v>
      </c>
      <c r="D91" s="167">
        <v>213.3</v>
      </c>
      <c r="E91" s="168">
        <v>213.3</v>
      </c>
      <c r="F91" s="164" t="s">
        <v>137</v>
      </c>
      <c r="G91" s="169">
        <v>52800</v>
      </c>
      <c r="H91" s="170">
        <f t="shared" ref="H91:H95" si="132">G91*2.5</f>
        <v>132000</v>
      </c>
      <c r="I91" s="171">
        <f t="shared" ref="I91:I95" si="133">D91*G91</f>
        <v>11262240</v>
      </c>
      <c r="J91" s="171">
        <f t="shared" ref="J91:J95" si="134">I91</f>
        <v>11262240</v>
      </c>
      <c r="K91" s="169">
        <v>7000</v>
      </c>
      <c r="L91" s="171">
        <f t="shared" ref="L91:L95" si="135">D91*K91</f>
        <v>1493100</v>
      </c>
      <c r="M91" s="171">
        <f t="shared" ref="M91:M95" si="136">D91*H91</f>
        <v>28155600</v>
      </c>
      <c r="N91" s="171">
        <v>4000</v>
      </c>
      <c r="O91" s="171"/>
      <c r="P91" s="171">
        <f t="shared" ref="P91:P95" si="137">D91*N91</f>
        <v>853200</v>
      </c>
      <c r="Q91" s="171">
        <f>D90/Y90*100</f>
        <v>4.5660829729845451</v>
      </c>
      <c r="R91" s="172">
        <v>0</v>
      </c>
      <c r="S91" s="173">
        <f>+IF(Q91&gt;70,R91*12*30*15000,IF(Q91&gt;=30,R91*6*30*15000,R91*3*30*15000))</f>
        <v>0</v>
      </c>
      <c r="T91" s="171"/>
      <c r="U91" s="171"/>
      <c r="V91" s="171">
        <f>M91+P91+S91+U91</f>
        <v>29008800</v>
      </c>
      <c r="W91" s="171">
        <f>J91+L91+V91</f>
        <v>41764140</v>
      </c>
      <c r="Y91" s="175"/>
    </row>
    <row r="92" spans="1:27" s="163" customFormat="1" ht="33" customHeight="1">
      <c r="A92" s="158">
        <v>35</v>
      </c>
      <c r="B92" s="126" t="s">
        <v>319</v>
      </c>
      <c r="C92" s="158" t="s">
        <v>320</v>
      </c>
      <c r="D92" s="160">
        <f>SUM(D93:D93)</f>
        <v>354.4</v>
      </c>
      <c r="E92" s="160">
        <f t="shared" ref="E92:W92" si="138">SUM(E93:E93)</f>
        <v>354.4</v>
      </c>
      <c r="F92" s="160">
        <f t="shared" si="138"/>
        <v>0</v>
      </c>
      <c r="G92" s="160">
        <f t="shared" si="138"/>
        <v>52800</v>
      </c>
      <c r="H92" s="160">
        <f t="shared" si="138"/>
        <v>132000</v>
      </c>
      <c r="I92" s="161">
        <f t="shared" si="138"/>
        <v>18712320</v>
      </c>
      <c r="J92" s="161">
        <f t="shared" si="138"/>
        <v>18712320</v>
      </c>
      <c r="K92" s="161"/>
      <c r="L92" s="161">
        <f t="shared" si="138"/>
        <v>2480800</v>
      </c>
      <c r="M92" s="161">
        <f t="shared" si="138"/>
        <v>46780800</v>
      </c>
      <c r="N92" s="161"/>
      <c r="O92" s="161">
        <f t="shared" si="138"/>
        <v>0</v>
      </c>
      <c r="P92" s="161">
        <f t="shared" si="138"/>
        <v>1417600</v>
      </c>
      <c r="Q92" s="161">
        <f t="shared" si="138"/>
        <v>14.031753573266814</v>
      </c>
      <c r="R92" s="161">
        <f t="shared" si="138"/>
        <v>3</v>
      </c>
      <c r="S92" s="161">
        <f t="shared" si="138"/>
        <v>4050000</v>
      </c>
      <c r="T92" s="161">
        <f t="shared" si="138"/>
        <v>0</v>
      </c>
      <c r="U92" s="161">
        <f t="shared" si="138"/>
        <v>3000000</v>
      </c>
      <c r="V92" s="161">
        <f t="shared" si="138"/>
        <v>55248400</v>
      </c>
      <c r="W92" s="161">
        <f t="shared" si="138"/>
        <v>76441520</v>
      </c>
      <c r="X92" s="161"/>
      <c r="Y92" s="161">
        <f>2161.3+364.4</f>
        <v>2525.7000000000003</v>
      </c>
    </row>
    <row r="93" spans="1:27" s="174" customFormat="1" ht="33" customHeight="1">
      <c r="A93" s="164" t="s">
        <v>28</v>
      </c>
      <c r="B93" s="187" t="s">
        <v>319</v>
      </c>
      <c r="C93" s="166" t="s">
        <v>320</v>
      </c>
      <c r="D93" s="167">
        <f t="shared" ref="D93:D95" si="139">E93</f>
        <v>354.4</v>
      </c>
      <c r="E93" s="168">
        <v>354.4</v>
      </c>
      <c r="F93" s="164" t="s">
        <v>137</v>
      </c>
      <c r="G93" s="169">
        <v>52800</v>
      </c>
      <c r="H93" s="170">
        <f t="shared" si="132"/>
        <v>132000</v>
      </c>
      <c r="I93" s="171">
        <f t="shared" si="133"/>
        <v>18712320</v>
      </c>
      <c r="J93" s="171">
        <f t="shared" si="134"/>
        <v>18712320</v>
      </c>
      <c r="K93" s="169">
        <v>7000</v>
      </c>
      <c r="L93" s="171">
        <f t="shared" si="135"/>
        <v>2480800</v>
      </c>
      <c r="M93" s="171">
        <f t="shared" si="136"/>
        <v>46780800</v>
      </c>
      <c r="N93" s="171">
        <v>4000</v>
      </c>
      <c r="O93" s="171"/>
      <c r="P93" s="171">
        <f t="shared" si="137"/>
        <v>1417600</v>
      </c>
      <c r="Q93" s="171">
        <f>D92/Y92*100</f>
        <v>14.031753573266814</v>
      </c>
      <c r="R93" s="172">
        <v>3</v>
      </c>
      <c r="S93" s="173">
        <f>+IF(Q93&gt;70,R93*12*30*15000,IF(Q93&gt;=30,R93*6*30*15000,R93*3*30*15000))</f>
        <v>4050000</v>
      </c>
      <c r="T93" s="171"/>
      <c r="U93" s="171">
        <v>3000000</v>
      </c>
      <c r="V93" s="171">
        <f>M93+P93+S93+U93</f>
        <v>55248400</v>
      </c>
      <c r="W93" s="171">
        <f>J93+L93+V93</f>
        <v>76441520</v>
      </c>
      <c r="X93" s="171"/>
      <c r="Y93" s="175"/>
      <c r="Z93" s="174" t="s">
        <v>321</v>
      </c>
    </row>
    <row r="94" spans="1:27" s="157" customFormat="1" ht="33" customHeight="1">
      <c r="A94" s="150">
        <v>36</v>
      </c>
      <c r="B94" s="127" t="s">
        <v>322</v>
      </c>
      <c r="C94" s="158" t="s">
        <v>320</v>
      </c>
      <c r="D94" s="177">
        <f>SUM(D95:D95)</f>
        <v>100.2</v>
      </c>
      <c r="E94" s="177">
        <f t="shared" ref="E94:W94" si="140">SUM(E95:E95)</f>
        <v>100.2</v>
      </c>
      <c r="F94" s="177">
        <f t="shared" si="140"/>
        <v>0</v>
      </c>
      <c r="G94" s="177">
        <f t="shared" si="140"/>
        <v>52800</v>
      </c>
      <c r="H94" s="177">
        <f t="shared" si="140"/>
        <v>132000</v>
      </c>
      <c r="I94" s="178">
        <f t="shared" si="140"/>
        <v>5290560</v>
      </c>
      <c r="J94" s="178">
        <f t="shared" si="140"/>
        <v>5290560</v>
      </c>
      <c r="K94" s="178"/>
      <c r="L94" s="178">
        <f t="shared" si="140"/>
        <v>1002000</v>
      </c>
      <c r="M94" s="178">
        <f t="shared" si="140"/>
        <v>13226400</v>
      </c>
      <c r="N94" s="178"/>
      <c r="O94" s="178">
        <f t="shared" si="140"/>
        <v>0</v>
      </c>
      <c r="P94" s="178">
        <f t="shared" si="140"/>
        <v>400800</v>
      </c>
      <c r="Q94" s="178">
        <f t="shared" si="140"/>
        <v>0.40043160292530866</v>
      </c>
      <c r="R94" s="178">
        <f t="shared" si="140"/>
        <v>0</v>
      </c>
      <c r="S94" s="178">
        <f t="shared" si="140"/>
        <v>0</v>
      </c>
      <c r="T94" s="178">
        <f t="shared" si="140"/>
        <v>0</v>
      </c>
      <c r="U94" s="178">
        <f t="shared" si="140"/>
        <v>0</v>
      </c>
      <c r="V94" s="178">
        <f t="shared" si="140"/>
        <v>13627200</v>
      </c>
      <c r="W94" s="178">
        <f t="shared" si="140"/>
        <v>19919760</v>
      </c>
      <c r="X94" s="177"/>
      <c r="Y94" s="151">
        <v>25023</v>
      </c>
      <c r="Z94" s="163"/>
    </row>
    <row r="95" spans="1:27" s="191" customFormat="1" ht="33" customHeight="1">
      <c r="A95" s="164" t="s">
        <v>28</v>
      </c>
      <c r="B95" s="187" t="s">
        <v>322</v>
      </c>
      <c r="C95" s="166" t="s">
        <v>320</v>
      </c>
      <c r="D95" s="167">
        <f t="shared" si="139"/>
        <v>100.2</v>
      </c>
      <c r="E95" s="168">
        <v>100.2</v>
      </c>
      <c r="F95" s="164" t="s">
        <v>142</v>
      </c>
      <c r="G95" s="169">
        <v>52800</v>
      </c>
      <c r="H95" s="170">
        <f t="shared" si="132"/>
        <v>132000</v>
      </c>
      <c r="I95" s="171">
        <f t="shared" si="133"/>
        <v>5290560</v>
      </c>
      <c r="J95" s="171">
        <f t="shared" si="134"/>
        <v>5290560</v>
      </c>
      <c r="K95" s="169">
        <v>10000</v>
      </c>
      <c r="L95" s="171">
        <f t="shared" si="135"/>
        <v>1002000</v>
      </c>
      <c r="M95" s="171">
        <f t="shared" si="136"/>
        <v>13226400</v>
      </c>
      <c r="N95" s="171">
        <v>4000</v>
      </c>
      <c r="O95" s="171"/>
      <c r="P95" s="171">
        <f t="shared" si="137"/>
        <v>400800</v>
      </c>
      <c r="Q95" s="171">
        <f>D94/Y94*100</f>
        <v>0.40043160292530866</v>
      </c>
      <c r="R95" s="172"/>
      <c r="S95" s="173"/>
      <c r="T95" s="171"/>
      <c r="U95" s="171"/>
      <c r="V95" s="171">
        <f t="shared" ref="V95:V97" si="141">M95+P95+S95+U95</f>
        <v>13627200</v>
      </c>
      <c r="W95" s="171">
        <f t="shared" ref="W95:W97" si="142">J95+L95+V95</f>
        <v>19919760</v>
      </c>
      <c r="X95" s="171"/>
      <c r="Y95" s="175"/>
      <c r="Z95" s="174" t="s">
        <v>323</v>
      </c>
    </row>
    <row r="96" spans="1:27" s="192" customFormat="1" ht="33" customHeight="1">
      <c r="A96" s="150">
        <v>37</v>
      </c>
      <c r="B96" s="127" t="s">
        <v>324</v>
      </c>
      <c r="C96" s="158" t="s">
        <v>320</v>
      </c>
      <c r="D96" s="177">
        <f>SUM(D97:D98)</f>
        <v>543.70000000000005</v>
      </c>
      <c r="E96" s="177">
        <f t="shared" ref="E96:W96" si="143">SUM(E97:E98)</f>
        <v>543.70000000000005</v>
      </c>
      <c r="F96" s="177">
        <f t="shared" si="143"/>
        <v>0</v>
      </c>
      <c r="G96" s="177">
        <f t="shared" si="143"/>
        <v>105600</v>
      </c>
      <c r="H96" s="177">
        <f t="shared" si="143"/>
        <v>264000</v>
      </c>
      <c r="I96" s="178">
        <f t="shared" si="143"/>
        <v>28707360</v>
      </c>
      <c r="J96" s="178">
        <f t="shared" si="143"/>
        <v>28707360</v>
      </c>
      <c r="K96" s="178"/>
      <c r="L96" s="178">
        <f t="shared" si="143"/>
        <v>3805900</v>
      </c>
      <c r="M96" s="178">
        <f t="shared" si="143"/>
        <v>71768400</v>
      </c>
      <c r="N96" s="178"/>
      <c r="O96" s="178">
        <f t="shared" si="143"/>
        <v>0</v>
      </c>
      <c r="P96" s="178">
        <f t="shared" si="143"/>
        <v>2174800</v>
      </c>
      <c r="Q96" s="178">
        <f t="shared" si="143"/>
        <v>50.671015843429643</v>
      </c>
      <c r="R96" s="178">
        <f t="shared" si="143"/>
        <v>1</v>
      </c>
      <c r="S96" s="178">
        <f t="shared" si="143"/>
        <v>2700000</v>
      </c>
      <c r="T96" s="178">
        <f t="shared" si="143"/>
        <v>0</v>
      </c>
      <c r="U96" s="178">
        <f t="shared" si="143"/>
        <v>3000000</v>
      </c>
      <c r="V96" s="178">
        <f t="shared" si="143"/>
        <v>79643200</v>
      </c>
      <c r="W96" s="178">
        <f t="shared" si="143"/>
        <v>112156460</v>
      </c>
      <c r="X96" s="178"/>
      <c r="Y96" s="151">
        <v>1073</v>
      </c>
      <c r="Z96" s="163"/>
    </row>
    <row r="97" spans="1:27" s="191" customFormat="1" ht="33" customHeight="1">
      <c r="A97" s="164" t="s">
        <v>28</v>
      </c>
      <c r="B97" s="187" t="s">
        <v>324</v>
      </c>
      <c r="C97" s="166" t="s">
        <v>320</v>
      </c>
      <c r="D97" s="167">
        <f t="shared" ref="D97:D98" si="144">E97</f>
        <v>304.60000000000002</v>
      </c>
      <c r="E97" s="168">
        <v>304.60000000000002</v>
      </c>
      <c r="F97" s="164" t="s">
        <v>137</v>
      </c>
      <c r="G97" s="169">
        <v>52800</v>
      </c>
      <c r="H97" s="170">
        <f t="shared" ref="H97:H98" si="145">G97*2.5</f>
        <v>132000</v>
      </c>
      <c r="I97" s="171">
        <f t="shared" ref="I97:I98" si="146">D97*G97</f>
        <v>16082880.000000002</v>
      </c>
      <c r="J97" s="171">
        <f t="shared" ref="J97:J98" si="147">I97</f>
        <v>16082880.000000002</v>
      </c>
      <c r="K97" s="169">
        <v>7000</v>
      </c>
      <c r="L97" s="171">
        <f t="shared" ref="L97:L98" si="148">D97*K97</f>
        <v>2132200</v>
      </c>
      <c r="M97" s="171">
        <f t="shared" ref="M97:M98" si="149">D97*H97</f>
        <v>40207200</v>
      </c>
      <c r="N97" s="171">
        <v>4000</v>
      </c>
      <c r="O97" s="171"/>
      <c r="P97" s="171">
        <f t="shared" ref="P97:P98" si="150">D97*N97</f>
        <v>1218400</v>
      </c>
      <c r="Q97" s="171">
        <f>D96/Y96*100</f>
        <v>50.671015843429643</v>
      </c>
      <c r="R97" s="172">
        <v>1</v>
      </c>
      <c r="S97" s="173">
        <f>+IF(Q97&gt;70,R97*12*30*15000,IF(Q97&gt;=30,R97*6*30*15000,R97*3*30*15000))</f>
        <v>2700000</v>
      </c>
      <c r="T97" s="171"/>
      <c r="U97" s="171">
        <v>3000000</v>
      </c>
      <c r="V97" s="171">
        <f t="shared" si="141"/>
        <v>47125600</v>
      </c>
      <c r="W97" s="171">
        <f t="shared" si="142"/>
        <v>65340680</v>
      </c>
      <c r="X97" s="171"/>
      <c r="Y97" s="175"/>
      <c r="Z97" s="174" t="s">
        <v>325</v>
      </c>
    </row>
    <row r="98" spans="1:27" s="191" customFormat="1" ht="33" customHeight="1">
      <c r="A98" s="164" t="s">
        <v>28</v>
      </c>
      <c r="B98" s="187" t="s">
        <v>324</v>
      </c>
      <c r="C98" s="166" t="s">
        <v>320</v>
      </c>
      <c r="D98" s="167">
        <f t="shared" si="144"/>
        <v>239.1</v>
      </c>
      <c r="E98" s="168">
        <v>239.1</v>
      </c>
      <c r="F98" s="164" t="s">
        <v>137</v>
      </c>
      <c r="G98" s="169">
        <v>52800</v>
      </c>
      <c r="H98" s="170">
        <f t="shared" si="145"/>
        <v>132000</v>
      </c>
      <c r="I98" s="171">
        <f t="shared" si="146"/>
        <v>12624480</v>
      </c>
      <c r="J98" s="171">
        <f t="shared" si="147"/>
        <v>12624480</v>
      </c>
      <c r="K98" s="169">
        <v>7000</v>
      </c>
      <c r="L98" s="171">
        <f t="shared" si="148"/>
        <v>1673700</v>
      </c>
      <c r="M98" s="171">
        <f t="shared" si="149"/>
        <v>31561200</v>
      </c>
      <c r="N98" s="171">
        <v>4000</v>
      </c>
      <c r="O98" s="171"/>
      <c r="P98" s="171">
        <f t="shared" si="150"/>
        <v>956400</v>
      </c>
      <c r="Q98" s="171"/>
      <c r="R98" s="172"/>
      <c r="S98" s="171"/>
      <c r="T98" s="171"/>
      <c r="U98" s="171"/>
      <c r="V98" s="171">
        <f>M98+P98+S98+U98</f>
        <v>32517600</v>
      </c>
      <c r="W98" s="171">
        <f>J98+L98+V98</f>
        <v>46815780</v>
      </c>
      <c r="X98" s="171"/>
      <c r="Y98" s="175"/>
      <c r="Z98" s="174"/>
    </row>
    <row r="99" spans="1:27" s="157" customFormat="1" ht="33" customHeight="1">
      <c r="A99" s="150">
        <v>38</v>
      </c>
      <c r="B99" s="127" t="s">
        <v>381</v>
      </c>
      <c r="C99" s="158" t="s">
        <v>320</v>
      </c>
      <c r="D99" s="177">
        <f>SUM(D100:D101)</f>
        <v>374.09999999999997</v>
      </c>
      <c r="E99" s="177">
        <f>SUM(E100:E101)</f>
        <v>374.09999999999997</v>
      </c>
      <c r="F99" s="177">
        <f t="shared" ref="F99" si="151">SUM(F100:F101)</f>
        <v>0</v>
      </c>
      <c r="G99" s="177"/>
      <c r="H99" s="177"/>
      <c r="I99" s="178">
        <f>SUM(I100:I101)</f>
        <v>19752480</v>
      </c>
      <c r="J99" s="178">
        <f>SUM(J100:J101)</f>
        <v>19752480</v>
      </c>
      <c r="K99" s="178"/>
      <c r="L99" s="178">
        <f>SUM(L100:L101)</f>
        <v>2796900</v>
      </c>
      <c r="M99" s="178">
        <f>SUM(M100:M101)</f>
        <v>49381200</v>
      </c>
      <c r="N99" s="178"/>
      <c r="O99" s="178">
        <f t="shared" ref="O99:T99" si="152">SUM(O100:O101)</f>
        <v>1258800</v>
      </c>
      <c r="P99" s="178">
        <f>SUM(P100:P101)</f>
        <v>1496400</v>
      </c>
      <c r="Q99" s="178">
        <f t="shared" si="152"/>
        <v>27.756343671167826</v>
      </c>
      <c r="R99" s="178">
        <f t="shared" si="152"/>
        <v>4</v>
      </c>
      <c r="S99" s="178">
        <f t="shared" si="152"/>
        <v>5400000</v>
      </c>
      <c r="T99" s="178">
        <f t="shared" si="152"/>
        <v>0</v>
      </c>
      <c r="U99" s="178">
        <f>SUM(U100:U101)</f>
        <v>3000000</v>
      </c>
      <c r="V99" s="178">
        <f>SUM(V100:V101)</f>
        <v>59277600</v>
      </c>
      <c r="W99" s="178">
        <f>SUM(W100:W101)</f>
        <v>81826980</v>
      </c>
      <c r="X99" s="178"/>
      <c r="Y99" s="151">
        <f>473.7+59.4+314.7+500</f>
        <v>1347.8</v>
      </c>
      <c r="Z99" s="163"/>
    </row>
    <row r="100" spans="1:27" s="191" customFormat="1" ht="33" customHeight="1">
      <c r="A100" s="164" t="s">
        <v>28</v>
      </c>
      <c r="B100" s="187" t="s">
        <v>381</v>
      </c>
      <c r="C100" s="166" t="s">
        <v>320</v>
      </c>
      <c r="D100" s="167">
        <f>E100</f>
        <v>59.4</v>
      </c>
      <c r="E100" s="168">
        <v>59.4</v>
      </c>
      <c r="F100" s="164" t="s">
        <v>142</v>
      </c>
      <c r="G100" s="169">
        <v>52800</v>
      </c>
      <c r="H100" s="170">
        <f>G100*2.5</f>
        <v>132000</v>
      </c>
      <c r="I100" s="171">
        <f>D100*G100</f>
        <v>3136320</v>
      </c>
      <c r="J100" s="171">
        <f>I100</f>
        <v>3136320</v>
      </c>
      <c r="K100" s="169">
        <v>10000</v>
      </c>
      <c r="L100" s="171">
        <f>D100*K100</f>
        <v>594000</v>
      </c>
      <c r="M100" s="171">
        <f>D100*H100</f>
        <v>7840800</v>
      </c>
      <c r="N100" s="171">
        <v>4000</v>
      </c>
      <c r="O100" s="171"/>
      <c r="P100" s="171">
        <f>D100*N100</f>
        <v>237600</v>
      </c>
      <c r="Q100" s="171">
        <f>D99/Y99*100</f>
        <v>27.756343671167826</v>
      </c>
      <c r="R100" s="172">
        <v>4</v>
      </c>
      <c r="S100" s="173">
        <f>+IF(Q100&gt;70,R100*12*30*15000,IF(Q100&gt;=30,R100*6*30*15000,R100*3*30*15000))</f>
        <v>5400000</v>
      </c>
      <c r="T100" s="169" t="s">
        <v>359</v>
      </c>
      <c r="U100" s="171">
        <v>3000000</v>
      </c>
      <c r="V100" s="171">
        <f t="shared" ref="V100:V101" si="153">M100+P100+S100+U100</f>
        <v>16478400</v>
      </c>
      <c r="W100" s="171">
        <f t="shared" ref="W100:W101" si="154">J100+L100+V100</f>
        <v>20208720</v>
      </c>
      <c r="X100" s="171"/>
      <c r="Y100" s="175"/>
      <c r="Z100" s="174"/>
    </row>
    <row r="101" spans="1:27" s="137" customFormat="1" ht="36" customHeight="1">
      <c r="A101" s="164" t="s">
        <v>28</v>
      </c>
      <c r="B101" s="187" t="s">
        <v>382</v>
      </c>
      <c r="C101" s="164" t="s">
        <v>279</v>
      </c>
      <c r="D101" s="193">
        <f>E101</f>
        <v>314.7</v>
      </c>
      <c r="E101" s="193">
        <v>314.7</v>
      </c>
      <c r="F101" s="164" t="s">
        <v>137</v>
      </c>
      <c r="G101" s="169">
        <v>52800</v>
      </c>
      <c r="H101" s="188">
        <f>G101*2.5</f>
        <v>132000</v>
      </c>
      <c r="I101" s="171">
        <f>D101*G101</f>
        <v>16616160</v>
      </c>
      <c r="J101" s="171">
        <f>I101</f>
        <v>16616160</v>
      </c>
      <c r="K101" s="169">
        <v>7000</v>
      </c>
      <c r="L101" s="171">
        <f>D101*K101</f>
        <v>2202900</v>
      </c>
      <c r="M101" s="171">
        <f>D101*H101</f>
        <v>41540400</v>
      </c>
      <c r="N101" s="169">
        <v>4000</v>
      </c>
      <c r="O101" s="169">
        <f>D101*N101</f>
        <v>1258800</v>
      </c>
      <c r="P101" s="171">
        <f>D101*N101</f>
        <v>1258800</v>
      </c>
      <c r="Q101" s="171"/>
      <c r="R101" s="169"/>
      <c r="S101" s="173"/>
      <c r="T101" s="169"/>
      <c r="U101" s="169"/>
      <c r="V101" s="171">
        <f t="shared" si="153"/>
        <v>42799200</v>
      </c>
      <c r="W101" s="171">
        <f t="shared" si="154"/>
        <v>61618260</v>
      </c>
      <c r="X101" s="189"/>
      <c r="Y101" s="189"/>
      <c r="Z101" s="164"/>
      <c r="AA101" s="143"/>
    </row>
    <row r="102" spans="1:27" s="157" customFormat="1" ht="33" customHeight="1">
      <c r="A102" s="150">
        <v>39</v>
      </c>
      <c r="B102" s="127" t="s">
        <v>326</v>
      </c>
      <c r="C102" s="158" t="s">
        <v>320</v>
      </c>
      <c r="D102" s="177">
        <f>SUM(D103:D103)</f>
        <v>243.7</v>
      </c>
      <c r="E102" s="177">
        <f t="shared" ref="E102:W102" si="155">SUM(E103:E103)</f>
        <v>243.7</v>
      </c>
      <c r="F102" s="177">
        <f t="shared" si="155"/>
        <v>0</v>
      </c>
      <c r="G102" s="177">
        <f t="shared" si="155"/>
        <v>52800</v>
      </c>
      <c r="H102" s="177">
        <f t="shared" si="155"/>
        <v>132000</v>
      </c>
      <c r="I102" s="178">
        <f t="shared" si="155"/>
        <v>12867360</v>
      </c>
      <c r="J102" s="178">
        <f t="shared" si="155"/>
        <v>12867360</v>
      </c>
      <c r="K102" s="178"/>
      <c r="L102" s="178">
        <f t="shared" si="155"/>
        <v>1705900</v>
      </c>
      <c r="M102" s="178">
        <f t="shared" si="155"/>
        <v>32168400</v>
      </c>
      <c r="N102" s="178"/>
      <c r="O102" s="178">
        <f t="shared" si="155"/>
        <v>0</v>
      </c>
      <c r="P102" s="178">
        <f t="shared" si="155"/>
        <v>974800</v>
      </c>
      <c r="Q102" s="178">
        <f t="shared" si="155"/>
        <v>7.7144666033554925</v>
      </c>
      <c r="R102" s="178">
        <f t="shared" si="155"/>
        <v>0</v>
      </c>
      <c r="S102" s="178">
        <f t="shared" si="155"/>
        <v>0</v>
      </c>
      <c r="T102" s="178">
        <f t="shared" si="155"/>
        <v>0</v>
      </c>
      <c r="U102" s="178">
        <f t="shared" si="155"/>
        <v>0</v>
      </c>
      <c r="V102" s="178">
        <f t="shared" si="155"/>
        <v>33143200</v>
      </c>
      <c r="W102" s="178">
        <f t="shared" si="155"/>
        <v>47716460</v>
      </c>
      <c r="X102" s="194"/>
      <c r="Y102" s="195">
        <v>3159</v>
      </c>
      <c r="Z102" s="163"/>
    </row>
    <row r="103" spans="1:27" s="191" customFormat="1" ht="33" customHeight="1">
      <c r="A103" s="164" t="s">
        <v>28</v>
      </c>
      <c r="B103" s="187" t="s">
        <v>326</v>
      </c>
      <c r="C103" s="166" t="s">
        <v>320</v>
      </c>
      <c r="D103" s="167">
        <v>243.7</v>
      </c>
      <c r="E103" s="168">
        <v>243.7</v>
      </c>
      <c r="F103" s="164" t="s">
        <v>137</v>
      </c>
      <c r="G103" s="169">
        <v>52800</v>
      </c>
      <c r="H103" s="170">
        <f t="shared" ref="H103:H105" si="156">G103*2.5</f>
        <v>132000</v>
      </c>
      <c r="I103" s="171">
        <f t="shared" ref="I103:I105" si="157">D103*G103</f>
        <v>12867360</v>
      </c>
      <c r="J103" s="171">
        <f t="shared" ref="J103:J105" si="158">I103</f>
        <v>12867360</v>
      </c>
      <c r="K103" s="169">
        <v>7000</v>
      </c>
      <c r="L103" s="171">
        <f t="shared" ref="L103:L105" si="159">D103*K103</f>
        <v>1705900</v>
      </c>
      <c r="M103" s="171">
        <f t="shared" ref="M103:M105" si="160">D103*H103</f>
        <v>32168400</v>
      </c>
      <c r="N103" s="171">
        <v>4000</v>
      </c>
      <c r="O103" s="171"/>
      <c r="P103" s="171">
        <f t="shared" ref="P103:P105" si="161">D103*N103</f>
        <v>974800</v>
      </c>
      <c r="Q103" s="171">
        <f>D102/Y102*100</f>
        <v>7.7144666033554925</v>
      </c>
      <c r="R103" s="172"/>
      <c r="S103" s="173"/>
      <c r="T103" s="171"/>
      <c r="U103" s="171"/>
      <c r="V103" s="171">
        <f t="shared" ref="V103:V165" si="162">M103+P103+S103+U103</f>
        <v>33143200</v>
      </c>
      <c r="W103" s="171">
        <f t="shared" ref="W103:W165" si="163">J103+L103+V103</f>
        <v>47716460</v>
      </c>
      <c r="X103" s="147"/>
      <c r="Y103" s="196"/>
      <c r="Z103" s="174" t="s">
        <v>327</v>
      </c>
    </row>
    <row r="104" spans="1:27" s="157" customFormat="1" ht="33" customHeight="1">
      <c r="A104" s="150">
        <v>40</v>
      </c>
      <c r="B104" s="127" t="s">
        <v>328</v>
      </c>
      <c r="C104" s="158" t="s">
        <v>320</v>
      </c>
      <c r="D104" s="177">
        <f>SUM(D105:D105)</f>
        <v>180.5</v>
      </c>
      <c r="E104" s="177">
        <f t="shared" ref="E104:W104" si="164">SUM(E105:E105)</f>
        <v>180.5</v>
      </c>
      <c r="F104" s="177">
        <f t="shared" si="164"/>
        <v>0</v>
      </c>
      <c r="G104" s="177">
        <f t="shared" si="164"/>
        <v>52800</v>
      </c>
      <c r="H104" s="177">
        <f t="shared" si="164"/>
        <v>132000</v>
      </c>
      <c r="I104" s="178">
        <f t="shared" si="164"/>
        <v>9530400</v>
      </c>
      <c r="J104" s="178">
        <f t="shared" si="164"/>
        <v>9530400</v>
      </c>
      <c r="K104" s="178"/>
      <c r="L104" s="178">
        <f t="shared" si="164"/>
        <v>1263500</v>
      </c>
      <c r="M104" s="178">
        <f t="shared" si="164"/>
        <v>23826000</v>
      </c>
      <c r="N104" s="178"/>
      <c r="O104" s="178">
        <f t="shared" si="164"/>
        <v>0</v>
      </c>
      <c r="P104" s="178">
        <f t="shared" si="164"/>
        <v>722000</v>
      </c>
      <c r="Q104" s="178">
        <f t="shared" si="164"/>
        <v>5.1136041702079433</v>
      </c>
      <c r="R104" s="178">
        <f t="shared" si="164"/>
        <v>0</v>
      </c>
      <c r="S104" s="178">
        <f t="shared" si="164"/>
        <v>0</v>
      </c>
      <c r="T104" s="178">
        <f t="shared" si="164"/>
        <v>0</v>
      </c>
      <c r="U104" s="178">
        <f t="shared" si="164"/>
        <v>0</v>
      </c>
      <c r="V104" s="178">
        <f t="shared" si="164"/>
        <v>24548000</v>
      </c>
      <c r="W104" s="178">
        <f t="shared" si="164"/>
        <v>35341900</v>
      </c>
      <c r="X104" s="177"/>
      <c r="Y104" s="151">
        <v>3529.8</v>
      </c>
      <c r="Z104" s="163" t="s">
        <v>329</v>
      </c>
    </row>
    <row r="105" spans="1:27" s="191" customFormat="1" ht="33" customHeight="1">
      <c r="A105" s="164" t="s">
        <v>28</v>
      </c>
      <c r="B105" s="187" t="s">
        <v>328</v>
      </c>
      <c r="C105" s="166" t="s">
        <v>320</v>
      </c>
      <c r="D105" s="167">
        <f>E105</f>
        <v>180.5</v>
      </c>
      <c r="E105" s="168">
        <v>180.5</v>
      </c>
      <c r="F105" s="164" t="s">
        <v>139</v>
      </c>
      <c r="G105" s="169">
        <v>52800</v>
      </c>
      <c r="H105" s="170">
        <f t="shared" si="156"/>
        <v>132000</v>
      </c>
      <c r="I105" s="171">
        <f t="shared" si="157"/>
        <v>9530400</v>
      </c>
      <c r="J105" s="171">
        <f t="shared" si="158"/>
        <v>9530400</v>
      </c>
      <c r="K105" s="169">
        <v>7000</v>
      </c>
      <c r="L105" s="171">
        <f t="shared" si="159"/>
        <v>1263500</v>
      </c>
      <c r="M105" s="171">
        <f t="shared" si="160"/>
        <v>23826000</v>
      </c>
      <c r="N105" s="171">
        <v>4000</v>
      </c>
      <c r="O105" s="171"/>
      <c r="P105" s="171">
        <f t="shared" si="161"/>
        <v>722000</v>
      </c>
      <c r="Q105" s="171">
        <f>D104/Y104*100</f>
        <v>5.1136041702079433</v>
      </c>
      <c r="R105" s="172"/>
      <c r="S105" s="173"/>
      <c r="T105" s="171"/>
      <c r="U105" s="171"/>
      <c r="V105" s="171">
        <f t="shared" si="162"/>
        <v>24548000</v>
      </c>
      <c r="W105" s="171">
        <f t="shared" si="163"/>
        <v>35341900</v>
      </c>
      <c r="X105" s="171"/>
      <c r="Y105" s="175"/>
      <c r="Z105" s="174" t="s">
        <v>330</v>
      </c>
    </row>
    <row r="106" spans="1:27" s="197" customFormat="1" ht="33" customHeight="1">
      <c r="A106" s="150">
        <v>41</v>
      </c>
      <c r="B106" s="127" t="s">
        <v>391</v>
      </c>
      <c r="C106" s="158" t="s">
        <v>320</v>
      </c>
      <c r="D106" s="177">
        <f>SUM(D107:D107)</f>
        <v>179.7</v>
      </c>
      <c r="E106" s="177">
        <f t="shared" ref="E106:W106" si="165">SUM(E107:E107)</f>
        <v>179.7</v>
      </c>
      <c r="F106" s="177">
        <f t="shared" si="165"/>
        <v>0</v>
      </c>
      <c r="G106" s="177">
        <f t="shared" si="165"/>
        <v>52800</v>
      </c>
      <c r="H106" s="177">
        <f t="shared" si="165"/>
        <v>132000</v>
      </c>
      <c r="I106" s="178">
        <f t="shared" si="165"/>
        <v>9488160</v>
      </c>
      <c r="J106" s="178">
        <f t="shared" si="165"/>
        <v>9488160</v>
      </c>
      <c r="K106" s="178"/>
      <c r="L106" s="178">
        <f t="shared" si="165"/>
        <v>1797000</v>
      </c>
      <c r="M106" s="178">
        <f t="shared" si="165"/>
        <v>23720400</v>
      </c>
      <c r="N106" s="178"/>
      <c r="O106" s="178">
        <f t="shared" si="165"/>
        <v>0</v>
      </c>
      <c r="P106" s="178">
        <f t="shared" si="165"/>
        <v>718800</v>
      </c>
      <c r="Q106" s="178">
        <f t="shared" si="165"/>
        <v>14.987489574645538</v>
      </c>
      <c r="R106" s="178">
        <f t="shared" si="165"/>
        <v>0</v>
      </c>
      <c r="S106" s="178">
        <f t="shared" si="165"/>
        <v>0</v>
      </c>
      <c r="T106" s="178">
        <f t="shared" si="165"/>
        <v>0</v>
      </c>
      <c r="U106" s="178">
        <f t="shared" si="165"/>
        <v>0</v>
      </c>
      <c r="V106" s="178">
        <f t="shared" si="165"/>
        <v>24439200</v>
      </c>
      <c r="W106" s="178">
        <f t="shared" si="165"/>
        <v>35724360</v>
      </c>
      <c r="X106" s="177"/>
      <c r="Y106" s="151">
        <v>1199</v>
      </c>
      <c r="Z106" s="163" t="s">
        <v>331</v>
      </c>
    </row>
    <row r="107" spans="1:27" s="191" customFormat="1" ht="33" customHeight="1">
      <c r="A107" s="164" t="s">
        <v>28</v>
      </c>
      <c r="B107" s="187" t="s">
        <v>391</v>
      </c>
      <c r="C107" s="166" t="s">
        <v>320</v>
      </c>
      <c r="D107" s="167">
        <v>179.7</v>
      </c>
      <c r="E107" s="168">
        <v>179.7</v>
      </c>
      <c r="F107" s="164" t="s">
        <v>142</v>
      </c>
      <c r="G107" s="169">
        <v>52800</v>
      </c>
      <c r="H107" s="170">
        <f t="shared" ref="H107:H112" si="166">G107*2.5</f>
        <v>132000</v>
      </c>
      <c r="I107" s="171">
        <f t="shared" ref="I107:I112" si="167">D107*G107</f>
        <v>9488160</v>
      </c>
      <c r="J107" s="171">
        <f t="shared" ref="J107:J112" si="168">I107</f>
        <v>9488160</v>
      </c>
      <c r="K107" s="169">
        <v>10000</v>
      </c>
      <c r="L107" s="171">
        <f t="shared" ref="L107:L112" si="169">D107*K107</f>
        <v>1797000</v>
      </c>
      <c r="M107" s="171">
        <f t="shared" ref="M107:M112" si="170">D107*H107</f>
        <v>23720400</v>
      </c>
      <c r="N107" s="171">
        <v>4000</v>
      </c>
      <c r="O107" s="171"/>
      <c r="P107" s="171">
        <f t="shared" ref="P107:P112" si="171">D107*N107</f>
        <v>718800</v>
      </c>
      <c r="Q107" s="171">
        <f>D106/Y106*100</f>
        <v>14.987489574645538</v>
      </c>
      <c r="R107" s="172"/>
      <c r="S107" s="173"/>
      <c r="T107" s="171"/>
      <c r="U107" s="171"/>
      <c r="V107" s="171">
        <f t="shared" si="162"/>
        <v>24439200</v>
      </c>
      <c r="W107" s="171">
        <f t="shared" si="163"/>
        <v>35724360</v>
      </c>
      <c r="X107" s="147"/>
      <c r="Y107" s="196"/>
      <c r="Z107" s="174" t="s">
        <v>332</v>
      </c>
    </row>
    <row r="108" spans="1:27" s="157" customFormat="1" ht="33" customHeight="1">
      <c r="A108" s="150">
        <v>42</v>
      </c>
      <c r="B108" s="126" t="s">
        <v>333</v>
      </c>
      <c r="C108" s="158" t="s">
        <v>320</v>
      </c>
      <c r="D108" s="177">
        <f>SUM(D109:D109)</f>
        <v>324.89999999999998</v>
      </c>
      <c r="E108" s="177">
        <f t="shared" ref="E108:W108" si="172">SUM(E109:E109)</f>
        <v>324.89999999999998</v>
      </c>
      <c r="F108" s="177">
        <f t="shared" si="172"/>
        <v>0</v>
      </c>
      <c r="G108" s="177">
        <f t="shared" si="172"/>
        <v>52800</v>
      </c>
      <c r="H108" s="177">
        <f t="shared" si="172"/>
        <v>132000</v>
      </c>
      <c r="I108" s="178">
        <f t="shared" si="172"/>
        <v>17154720</v>
      </c>
      <c r="J108" s="178">
        <f t="shared" si="172"/>
        <v>17154720</v>
      </c>
      <c r="K108" s="178"/>
      <c r="L108" s="178">
        <f t="shared" si="172"/>
        <v>3249000</v>
      </c>
      <c r="M108" s="178">
        <f t="shared" si="172"/>
        <v>42886800</v>
      </c>
      <c r="N108" s="178"/>
      <c r="O108" s="178">
        <f t="shared" si="172"/>
        <v>0</v>
      </c>
      <c r="P108" s="178">
        <f t="shared" si="172"/>
        <v>1299600</v>
      </c>
      <c r="Q108" s="178">
        <f t="shared" si="172"/>
        <v>11.392005610098176</v>
      </c>
      <c r="R108" s="178">
        <f t="shared" si="172"/>
        <v>2</v>
      </c>
      <c r="S108" s="178">
        <f t="shared" si="172"/>
        <v>2700000</v>
      </c>
      <c r="T108" s="178">
        <f t="shared" si="172"/>
        <v>0</v>
      </c>
      <c r="U108" s="178">
        <f t="shared" si="172"/>
        <v>0</v>
      </c>
      <c r="V108" s="178">
        <f t="shared" si="172"/>
        <v>46886400</v>
      </c>
      <c r="W108" s="178">
        <f t="shared" si="172"/>
        <v>67290120</v>
      </c>
      <c r="X108" s="194"/>
      <c r="Y108" s="195">
        <v>2852</v>
      </c>
      <c r="Z108" s="163" t="s">
        <v>331</v>
      </c>
    </row>
    <row r="109" spans="1:27" s="191" customFormat="1" ht="33" customHeight="1">
      <c r="A109" s="164" t="s">
        <v>28</v>
      </c>
      <c r="B109" s="198" t="s">
        <v>333</v>
      </c>
      <c r="C109" s="166" t="s">
        <v>320</v>
      </c>
      <c r="D109" s="167">
        <v>324.89999999999998</v>
      </c>
      <c r="E109" s="167">
        <v>324.89999999999998</v>
      </c>
      <c r="F109" s="164" t="s">
        <v>142</v>
      </c>
      <c r="G109" s="169">
        <v>52800</v>
      </c>
      <c r="H109" s="170">
        <f t="shared" si="166"/>
        <v>132000</v>
      </c>
      <c r="I109" s="171">
        <f t="shared" si="167"/>
        <v>17154720</v>
      </c>
      <c r="J109" s="171">
        <f t="shared" si="168"/>
        <v>17154720</v>
      </c>
      <c r="K109" s="169">
        <v>10000</v>
      </c>
      <c r="L109" s="171">
        <f t="shared" si="169"/>
        <v>3249000</v>
      </c>
      <c r="M109" s="171">
        <f t="shared" si="170"/>
        <v>42886800</v>
      </c>
      <c r="N109" s="171">
        <v>4000</v>
      </c>
      <c r="O109" s="171"/>
      <c r="P109" s="171">
        <f t="shared" si="171"/>
        <v>1299600</v>
      </c>
      <c r="Q109" s="171">
        <f>D108/Y108*100</f>
        <v>11.392005610098176</v>
      </c>
      <c r="R109" s="172">
        <v>2</v>
      </c>
      <c r="S109" s="173">
        <f t="shared" ref="S109:S111" si="173">+IF(Q109&gt;70,R109*12*30*15000,IF(Q109&gt;=30,R109*6*30*15000,R109*3*30*15000))</f>
        <v>2700000</v>
      </c>
      <c r="T109" s="171"/>
      <c r="U109" s="171"/>
      <c r="V109" s="171">
        <f t="shared" si="162"/>
        <v>46886400</v>
      </c>
      <c r="W109" s="171">
        <f t="shared" si="163"/>
        <v>67290120</v>
      </c>
      <c r="X109" s="147"/>
      <c r="Y109" s="196"/>
      <c r="Z109" s="174" t="s">
        <v>334</v>
      </c>
    </row>
    <row r="110" spans="1:27" s="157" customFormat="1" ht="33" customHeight="1">
      <c r="A110" s="150">
        <v>43</v>
      </c>
      <c r="B110" s="126" t="s">
        <v>392</v>
      </c>
      <c r="C110" s="158" t="s">
        <v>320</v>
      </c>
      <c r="D110" s="177">
        <f>SUM(D111:D112)</f>
        <v>431.90000000000003</v>
      </c>
      <c r="E110" s="177">
        <f t="shared" ref="E110:W110" si="174">SUM(E111:E112)</f>
        <v>431.90000000000003</v>
      </c>
      <c r="F110" s="177">
        <f t="shared" si="174"/>
        <v>0</v>
      </c>
      <c r="G110" s="177">
        <f t="shared" si="174"/>
        <v>105600</v>
      </c>
      <c r="H110" s="177">
        <f t="shared" si="174"/>
        <v>264000</v>
      </c>
      <c r="I110" s="178">
        <f t="shared" si="174"/>
        <v>22804320</v>
      </c>
      <c r="J110" s="178">
        <f t="shared" si="174"/>
        <v>22804320</v>
      </c>
      <c r="K110" s="178"/>
      <c r="L110" s="178">
        <f t="shared" si="174"/>
        <v>3023300</v>
      </c>
      <c r="M110" s="178">
        <f t="shared" si="174"/>
        <v>57010800</v>
      </c>
      <c r="N110" s="178"/>
      <c r="O110" s="178">
        <f t="shared" si="174"/>
        <v>0</v>
      </c>
      <c r="P110" s="178">
        <f t="shared" si="174"/>
        <v>1727600</v>
      </c>
      <c r="Q110" s="178">
        <f t="shared" si="174"/>
        <v>22.995421147907571</v>
      </c>
      <c r="R110" s="178">
        <f t="shared" si="174"/>
        <v>4</v>
      </c>
      <c r="S110" s="178">
        <f t="shared" si="174"/>
        <v>5400000</v>
      </c>
      <c r="T110" s="178">
        <f t="shared" si="174"/>
        <v>0</v>
      </c>
      <c r="U110" s="178">
        <f t="shared" si="174"/>
        <v>0</v>
      </c>
      <c r="V110" s="178">
        <f t="shared" si="174"/>
        <v>64138400</v>
      </c>
      <c r="W110" s="178">
        <f t="shared" si="174"/>
        <v>89966020</v>
      </c>
      <c r="X110" s="194"/>
      <c r="Y110" s="195">
        <f>518.2+396.5+358.3+D110+D112</f>
        <v>1878.2</v>
      </c>
      <c r="Z110" s="163" t="s">
        <v>331</v>
      </c>
    </row>
    <row r="111" spans="1:27" s="191" customFormat="1" ht="33" customHeight="1">
      <c r="A111" s="164" t="s">
        <v>28</v>
      </c>
      <c r="B111" s="198" t="s">
        <v>392</v>
      </c>
      <c r="C111" s="166" t="s">
        <v>320</v>
      </c>
      <c r="D111" s="167">
        <v>258.60000000000002</v>
      </c>
      <c r="E111" s="168">
        <v>258.60000000000002</v>
      </c>
      <c r="F111" s="164" t="s">
        <v>137</v>
      </c>
      <c r="G111" s="169">
        <v>52800</v>
      </c>
      <c r="H111" s="170">
        <f t="shared" si="166"/>
        <v>132000</v>
      </c>
      <c r="I111" s="171">
        <f t="shared" si="167"/>
        <v>13654080.000000002</v>
      </c>
      <c r="J111" s="171">
        <f t="shared" si="168"/>
        <v>13654080.000000002</v>
      </c>
      <c r="K111" s="169">
        <v>7000</v>
      </c>
      <c r="L111" s="171">
        <f t="shared" si="169"/>
        <v>1810200.0000000002</v>
      </c>
      <c r="M111" s="171">
        <f t="shared" si="170"/>
        <v>34135200</v>
      </c>
      <c r="N111" s="171">
        <v>4000</v>
      </c>
      <c r="O111" s="171"/>
      <c r="P111" s="171">
        <f t="shared" si="171"/>
        <v>1034400.0000000001</v>
      </c>
      <c r="Q111" s="171">
        <f>D110/Y110*100</f>
        <v>22.995421147907571</v>
      </c>
      <c r="R111" s="172">
        <v>4</v>
      </c>
      <c r="S111" s="173">
        <f t="shared" si="173"/>
        <v>5400000</v>
      </c>
      <c r="T111" s="171"/>
      <c r="U111" s="171"/>
      <c r="V111" s="171">
        <f t="shared" si="162"/>
        <v>40569600</v>
      </c>
      <c r="W111" s="171">
        <f t="shared" si="163"/>
        <v>56033880</v>
      </c>
      <c r="X111" s="147"/>
      <c r="Y111" s="196"/>
      <c r="Z111" s="174"/>
    </row>
    <row r="112" spans="1:27" s="191" customFormat="1" ht="33" customHeight="1">
      <c r="A112" s="164" t="s">
        <v>28</v>
      </c>
      <c r="B112" s="198" t="s">
        <v>392</v>
      </c>
      <c r="C112" s="166" t="s">
        <v>320</v>
      </c>
      <c r="D112" s="167">
        <v>173.3</v>
      </c>
      <c r="E112" s="168">
        <v>173.3</v>
      </c>
      <c r="F112" s="164" t="s">
        <v>139</v>
      </c>
      <c r="G112" s="169">
        <v>52800</v>
      </c>
      <c r="H112" s="170">
        <f t="shared" si="166"/>
        <v>132000</v>
      </c>
      <c r="I112" s="171">
        <f t="shared" si="167"/>
        <v>9150240</v>
      </c>
      <c r="J112" s="171">
        <f t="shared" si="168"/>
        <v>9150240</v>
      </c>
      <c r="K112" s="169">
        <v>7000</v>
      </c>
      <c r="L112" s="171">
        <f t="shared" si="169"/>
        <v>1213100</v>
      </c>
      <c r="M112" s="171">
        <f t="shared" si="170"/>
        <v>22875600</v>
      </c>
      <c r="N112" s="171">
        <v>4000</v>
      </c>
      <c r="O112" s="171"/>
      <c r="P112" s="171">
        <f t="shared" si="171"/>
        <v>693200</v>
      </c>
      <c r="Q112" s="171"/>
      <c r="R112" s="172"/>
      <c r="S112" s="173"/>
      <c r="T112" s="171"/>
      <c r="U112" s="171"/>
      <c r="V112" s="171">
        <f t="shared" si="162"/>
        <v>23568800</v>
      </c>
      <c r="W112" s="171">
        <f t="shared" si="163"/>
        <v>33932140</v>
      </c>
      <c r="X112" s="147"/>
      <c r="Y112" s="196"/>
      <c r="Z112" s="174"/>
    </row>
    <row r="113" spans="1:28" s="157" customFormat="1" ht="33" customHeight="1">
      <c r="A113" s="150">
        <v>44</v>
      </c>
      <c r="B113" s="127" t="s">
        <v>335</v>
      </c>
      <c r="C113" s="158" t="s">
        <v>320</v>
      </c>
      <c r="D113" s="177">
        <f>SUM(D114:D114)</f>
        <v>234.3</v>
      </c>
      <c r="E113" s="177">
        <f t="shared" ref="E113:W113" si="175">SUM(E114:E114)</f>
        <v>234.3</v>
      </c>
      <c r="F113" s="177">
        <f t="shared" si="175"/>
        <v>0</v>
      </c>
      <c r="G113" s="177">
        <f t="shared" si="175"/>
        <v>52800</v>
      </c>
      <c r="H113" s="177">
        <f t="shared" si="175"/>
        <v>132000</v>
      </c>
      <c r="I113" s="178">
        <f t="shared" si="175"/>
        <v>12371040</v>
      </c>
      <c r="J113" s="178">
        <f t="shared" si="175"/>
        <v>12371040</v>
      </c>
      <c r="K113" s="178"/>
      <c r="L113" s="178">
        <f t="shared" si="175"/>
        <v>1640100</v>
      </c>
      <c r="M113" s="178">
        <f t="shared" si="175"/>
        <v>30927600</v>
      </c>
      <c r="N113" s="178"/>
      <c r="O113" s="178">
        <f t="shared" si="175"/>
        <v>0</v>
      </c>
      <c r="P113" s="178">
        <f t="shared" si="175"/>
        <v>937200</v>
      </c>
      <c r="Q113" s="178">
        <f t="shared" si="175"/>
        <v>3.5614939121710978</v>
      </c>
      <c r="R113" s="178">
        <f t="shared" si="175"/>
        <v>1</v>
      </c>
      <c r="S113" s="178">
        <f t="shared" si="175"/>
        <v>1350000</v>
      </c>
      <c r="T113" s="178">
        <f t="shared" si="175"/>
        <v>0</v>
      </c>
      <c r="U113" s="178">
        <f t="shared" si="175"/>
        <v>0</v>
      </c>
      <c r="V113" s="178">
        <f t="shared" si="175"/>
        <v>33214800</v>
      </c>
      <c r="W113" s="178">
        <f t="shared" si="175"/>
        <v>47225940</v>
      </c>
      <c r="X113" s="194"/>
      <c r="Y113" s="151">
        <v>6578.7</v>
      </c>
      <c r="Z113" s="163" t="s">
        <v>336</v>
      </c>
    </row>
    <row r="114" spans="1:28" s="191" customFormat="1" ht="33" customHeight="1">
      <c r="A114" s="164" t="s">
        <v>28</v>
      </c>
      <c r="B114" s="187" t="s">
        <v>335</v>
      </c>
      <c r="C114" s="166" t="s">
        <v>320</v>
      </c>
      <c r="D114" s="167">
        <f>E114</f>
        <v>234.3</v>
      </c>
      <c r="E114" s="168">
        <v>234.3</v>
      </c>
      <c r="F114" s="164" t="s">
        <v>137</v>
      </c>
      <c r="G114" s="169">
        <v>52800</v>
      </c>
      <c r="H114" s="170">
        <f>G114*2.5</f>
        <v>132000</v>
      </c>
      <c r="I114" s="171">
        <f>D114*G114</f>
        <v>12371040</v>
      </c>
      <c r="J114" s="171">
        <f>I114</f>
        <v>12371040</v>
      </c>
      <c r="K114" s="169">
        <v>7000</v>
      </c>
      <c r="L114" s="171">
        <f>D114*K114</f>
        <v>1640100</v>
      </c>
      <c r="M114" s="171">
        <f>D114*H114</f>
        <v>30927600</v>
      </c>
      <c r="N114" s="171">
        <v>4000</v>
      </c>
      <c r="O114" s="171"/>
      <c r="P114" s="171">
        <f>D114*N114</f>
        <v>937200</v>
      </c>
      <c r="Q114" s="171">
        <f>D113/Y113*100</f>
        <v>3.5614939121710978</v>
      </c>
      <c r="R114" s="172">
        <v>1</v>
      </c>
      <c r="S114" s="173">
        <f>+IF(Q114&gt;70,R114*12*30*15000,IF(Q114&gt;=30,R114*6*30*15000,R114*3*30*15000))</f>
        <v>1350000</v>
      </c>
      <c r="T114" s="171"/>
      <c r="U114" s="171"/>
      <c r="V114" s="171">
        <f t="shared" si="162"/>
        <v>33214800</v>
      </c>
      <c r="W114" s="171">
        <f t="shared" si="163"/>
        <v>47225940</v>
      </c>
      <c r="X114" s="147"/>
      <c r="Y114" s="174"/>
      <c r="Z114" s="174" t="s">
        <v>337</v>
      </c>
    </row>
    <row r="115" spans="1:28" s="157" customFormat="1" ht="33" customHeight="1">
      <c r="A115" s="199">
        <v>45</v>
      </c>
      <c r="B115" s="200" t="s">
        <v>338</v>
      </c>
      <c r="C115" s="158" t="s">
        <v>320</v>
      </c>
      <c r="D115" s="201">
        <f>SUM(D116:D116)</f>
        <v>140</v>
      </c>
      <c r="E115" s="201">
        <f t="shared" ref="E115:W115" si="176">SUM(E116:E116)</f>
        <v>140</v>
      </c>
      <c r="F115" s="201">
        <f t="shared" si="176"/>
        <v>0</v>
      </c>
      <c r="G115" s="201">
        <f t="shared" si="176"/>
        <v>52800</v>
      </c>
      <c r="H115" s="201">
        <f t="shared" si="176"/>
        <v>132000</v>
      </c>
      <c r="I115" s="202">
        <f t="shared" si="176"/>
        <v>7392000</v>
      </c>
      <c r="J115" s="202">
        <f t="shared" si="176"/>
        <v>7392000</v>
      </c>
      <c r="K115" s="202">
        <f t="shared" si="176"/>
        <v>10000</v>
      </c>
      <c r="L115" s="202">
        <f t="shared" si="176"/>
        <v>1400000</v>
      </c>
      <c r="M115" s="202">
        <f t="shared" si="176"/>
        <v>18480000</v>
      </c>
      <c r="N115" s="202">
        <f t="shared" si="176"/>
        <v>4000</v>
      </c>
      <c r="O115" s="202">
        <f t="shared" si="176"/>
        <v>0</v>
      </c>
      <c r="P115" s="202">
        <f t="shared" si="176"/>
        <v>560000</v>
      </c>
      <c r="Q115" s="202">
        <f t="shared" si="176"/>
        <v>0.34224808096611742</v>
      </c>
      <c r="R115" s="202">
        <f t="shared" si="176"/>
        <v>0</v>
      </c>
      <c r="S115" s="202">
        <f t="shared" si="176"/>
        <v>0</v>
      </c>
      <c r="T115" s="202">
        <f t="shared" si="176"/>
        <v>0</v>
      </c>
      <c r="U115" s="202">
        <f t="shared" si="176"/>
        <v>0</v>
      </c>
      <c r="V115" s="202">
        <f t="shared" si="176"/>
        <v>19040000</v>
      </c>
      <c r="W115" s="202">
        <f t="shared" si="176"/>
        <v>27832000</v>
      </c>
      <c r="X115" s="202"/>
      <c r="Y115" s="202">
        <v>40906</v>
      </c>
      <c r="Z115" s="202"/>
    </row>
    <row r="116" spans="1:28" s="191" customFormat="1" ht="33" customHeight="1">
      <c r="A116" s="203" t="s">
        <v>28</v>
      </c>
      <c r="B116" s="204" t="s">
        <v>339</v>
      </c>
      <c r="C116" s="166" t="s">
        <v>320</v>
      </c>
      <c r="D116" s="205">
        <v>140</v>
      </c>
      <c r="E116" s="205">
        <v>140</v>
      </c>
      <c r="F116" s="203" t="s">
        <v>142</v>
      </c>
      <c r="G116" s="169">
        <v>52800</v>
      </c>
      <c r="H116" s="170">
        <f>G116*2.5</f>
        <v>132000</v>
      </c>
      <c r="I116" s="171">
        <f>D116*G116</f>
        <v>7392000</v>
      </c>
      <c r="J116" s="171">
        <f>I116</f>
        <v>7392000</v>
      </c>
      <c r="K116" s="169">
        <v>10000</v>
      </c>
      <c r="L116" s="171">
        <f>D116*K116</f>
        <v>1400000</v>
      </c>
      <c r="M116" s="171">
        <f>D116*H116</f>
        <v>18480000</v>
      </c>
      <c r="N116" s="171">
        <v>4000</v>
      </c>
      <c r="O116" s="171"/>
      <c r="P116" s="171">
        <f>D116*N116</f>
        <v>560000</v>
      </c>
      <c r="Q116" s="171">
        <f>D115/Y115*100</f>
        <v>0.34224808096611742</v>
      </c>
      <c r="R116" s="172"/>
      <c r="S116" s="173"/>
      <c r="T116" s="171"/>
      <c r="U116" s="171"/>
      <c r="V116" s="171">
        <f t="shared" si="162"/>
        <v>19040000</v>
      </c>
      <c r="W116" s="171">
        <f t="shared" si="163"/>
        <v>27832000</v>
      </c>
      <c r="X116" s="206"/>
      <c r="Y116" s="206"/>
      <c r="Z116" s="206"/>
    </row>
    <row r="117" spans="1:28" s="163" customFormat="1" ht="34.15" customHeight="1">
      <c r="A117" s="199">
        <v>46</v>
      </c>
      <c r="B117" s="200" t="s">
        <v>340</v>
      </c>
      <c r="C117" s="158" t="s">
        <v>136</v>
      </c>
      <c r="D117" s="201">
        <f>SUM(D118:D119)</f>
        <v>866.6</v>
      </c>
      <c r="E117" s="201">
        <f t="shared" ref="E117:W117" si="177">SUM(E118:E119)</f>
        <v>866.6</v>
      </c>
      <c r="F117" s="201">
        <f t="shared" si="177"/>
        <v>0</v>
      </c>
      <c r="G117" s="201">
        <f t="shared" si="177"/>
        <v>105600</v>
      </c>
      <c r="H117" s="201">
        <f t="shared" si="177"/>
        <v>264000</v>
      </c>
      <c r="I117" s="202">
        <f t="shared" si="177"/>
        <v>45756480</v>
      </c>
      <c r="J117" s="202">
        <f t="shared" si="177"/>
        <v>45756480</v>
      </c>
      <c r="K117" s="202"/>
      <c r="L117" s="202">
        <f t="shared" si="177"/>
        <v>6066200</v>
      </c>
      <c r="M117" s="202">
        <f t="shared" si="177"/>
        <v>114391200</v>
      </c>
      <c r="N117" s="202"/>
      <c r="O117" s="202">
        <f t="shared" si="177"/>
        <v>1794400</v>
      </c>
      <c r="P117" s="202">
        <f t="shared" si="177"/>
        <v>3466400</v>
      </c>
      <c r="Q117" s="202">
        <f t="shared" si="177"/>
        <v>16.715208795447971</v>
      </c>
      <c r="R117" s="202">
        <f t="shared" si="177"/>
        <v>1</v>
      </c>
      <c r="S117" s="202">
        <f t="shared" si="177"/>
        <v>0</v>
      </c>
      <c r="T117" s="202">
        <f t="shared" si="177"/>
        <v>0</v>
      </c>
      <c r="U117" s="202">
        <f t="shared" si="177"/>
        <v>0</v>
      </c>
      <c r="V117" s="202">
        <f t="shared" si="177"/>
        <v>117857600</v>
      </c>
      <c r="W117" s="202">
        <f t="shared" si="177"/>
        <v>169680280</v>
      </c>
      <c r="X117" s="202"/>
      <c r="Y117" s="202">
        <v>5184.5</v>
      </c>
      <c r="Z117" s="202" t="s">
        <v>341</v>
      </c>
      <c r="AB117" s="160"/>
    </row>
    <row r="118" spans="1:28" s="174" customFormat="1" ht="34.15" customHeight="1">
      <c r="A118" s="203" t="s">
        <v>28</v>
      </c>
      <c r="B118" s="204" t="s">
        <v>340</v>
      </c>
      <c r="C118" s="158" t="s">
        <v>136</v>
      </c>
      <c r="D118" s="205">
        <v>418</v>
      </c>
      <c r="E118" s="205">
        <v>418</v>
      </c>
      <c r="F118" s="203" t="s">
        <v>137</v>
      </c>
      <c r="G118" s="169">
        <v>52800</v>
      </c>
      <c r="H118" s="170">
        <f>G118*2.5</f>
        <v>132000</v>
      </c>
      <c r="I118" s="171">
        <f>D118*G118</f>
        <v>22070400</v>
      </c>
      <c r="J118" s="171">
        <f>I118</f>
        <v>22070400</v>
      </c>
      <c r="K118" s="169">
        <v>7000</v>
      </c>
      <c r="L118" s="171">
        <f>D118*K118</f>
        <v>2926000</v>
      </c>
      <c r="M118" s="171">
        <f>D118*H118</f>
        <v>55176000</v>
      </c>
      <c r="N118" s="171">
        <v>4000</v>
      </c>
      <c r="O118" s="171"/>
      <c r="P118" s="171">
        <f>D118*N118</f>
        <v>1672000</v>
      </c>
      <c r="Q118" s="171">
        <f>D117/Y117*100</f>
        <v>16.715208795447971</v>
      </c>
      <c r="R118" s="172">
        <v>1</v>
      </c>
      <c r="S118" s="173"/>
      <c r="T118" s="171"/>
      <c r="U118" s="171"/>
      <c r="V118" s="171">
        <f t="shared" si="162"/>
        <v>56848000</v>
      </c>
      <c r="W118" s="171">
        <f t="shared" si="163"/>
        <v>81844400</v>
      </c>
      <c r="X118" s="206"/>
      <c r="Y118" s="206"/>
      <c r="Z118" s="206" t="s">
        <v>342</v>
      </c>
      <c r="AB118" s="160"/>
    </row>
    <row r="119" spans="1:28" s="137" customFormat="1" ht="36" customHeight="1">
      <c r="A119" s="164" t="s">
        <v>28</v>
      </c>
      <c r="B119" s="187" t="s">
        <v>343</v>
      </c>
      <c r="C119" s="164" t="s">
        <v>279</v>
      </c>
      <c r="D119" s="168">
        <f>E119</f>
        <v>448.6</v>
      </c>
      <c r="E119" s="168">
        <v>448.6</v>
      </c>
      <c r="F119" s="164" t="s">
        <v>137</v>
      </c>
      <c r="G119" s="169">
        <v>52800</v>
      </c>
      <c r="H119" s="188">
        <f>G119*2.5</f>
        <v>132000</v>
      </c>
      <c r="I119" s="169">
        <f>D119*G119</f>
        <v>23686080</v>
      </c>
      <c r="J119" s="169">
        <f>I119</f>
        <v>23686080</v>
      </c>
      <c r="K119" s="169">
        <v>7000</v>
      </c>
      <c r="L119" s="169">
        <f>D119*K119</f>
        <v>3140200</v>
      </c>
      <c r="M119" s="169">
        <f>D119*H119</f>
        <v>59215200</v>
      </c>
      <c r="N119" s="169">
        <v>4000</v>
      </c>
      <c r="O119" s="169">
        <f>D119*N119</f>
        <v>1794400</v>
      </c>
      <c r="P119" s="171">
        <f>D119*N119</f>
        <v>1794400</v>
      </c>
      <c r="Q119" s="171"/>
      <c r="R119" s="169"/>
      <c r="S119" s="173">
        <f>15000*30*3*R119</f>
        <v>0</v>
      </c>
      <c r="T119" s="169"/>
      <c r="U119" s="169"/>
      <c r="V119" s="171">
        <f t="shared" si="162"/>
        <v>61009600</v>
      </c>
      <c r="W119" s="171">
        <f t="shared" si="163"/>
        <v>87835880</v>
      </c>
      <c r="X119" s="189"/>
      <c r="Y119" s="189"/>
      <c r="Z119" s="164"/>
      <c r="AA119" s="143"/>
    </row>
    <row r="120" spans="1:28" s="137" customFormat="1" ht="36" customHeight="1">
      <c r="A120" s="150">
        <v>47</v>
      </c>
      <c r="B120" s="127" t="s">
        <v>393</v>
      </c>
      <c r="C120" s="150" t="s">
        <v>279</v>
      </c>
      <c r="D120" s="177">
        <f>SUM(D121:D123)</f>
        <v>1254.0999999999999</v>
      </c>
      <c r="E120" s="177">
        <f t="shared" ref="E120:W120" si="178">SUM(E121:E123)</f>
        <v>1254.0999999999999</v>
      </c>
      <c r="F120" s="186">
        <f t="shared" si="178"/>
        <v>0</v>
      </c>
      <c r="G120" s="186">
        <f t="shared" si="178"/>
        <v>158400</v>
      </c>
      <c r="H120" s="186">
        <f t="shared" si="178"/>
        <v>396000</v>
      </c>
      <c r="I120" s="178">
        <f t="shared" si="178"/>
        <v>66216480</v>
      </c>
      <c r="J120" s="178">
        <f t="shared" si="178"/>
        <v>66216480</v>
      </c>
      <c r="K120" s="178"/>
      <c r="L120" s="178">
        <f t="shared" si="178"/>
        <v>8778700</v>
      </c>
      <c r="M120" s="178">
        <f t="shared" si="178"/>
        <v>165541200</v>
      </c>
      <c r="N120" s="178"/>
      <c r="O120" s="178">
        <f t="shared" si="178"/>
        <v>5016400</v>
      </c>
      <c r="P120" s="178">
        <f t="shared" si="178"/>
        <v>5016400</v>
      </c>
      <c r="Q120" s="178">
        <f t="shared" si="178"/>
        <v>32.646951632217416</v>
      </c>
      <c r="R120" s="178">
        <f t="shared" si="178"/>
        <v>7</v>
      </c>
      <c r="S120" s="178">
        <f t="shared" si="178"/>
        <v>18900000</v>
      </c>
      <c r="T120" s="178">
        <f t="shared" si="178"/>
        <v>0</v>
      </c>
      <c r="U120" s="178">
        <f t="shared" si="178"/>
        <v>0</v>
      </c>
      <c r="V120" s="178">
        <f t="shared" si="178"/>
        <v>189457600</v>
      </c>
      <c r="W120" s="178">
        <f t="shared" si="178"/>
        <v>264452780</v>
      </c>
      <c r="X120" s="154"/>
      <c r="Y120" s="154">
        <v>3841.4</v>
      </c>
      <c r="Z120" s="150" t="s">
        <v>344</v>
      </c>
      <c r="AA120" s="143"/>
    </row>
    <row r="121" spans="1:28" s="137" customFormat="1" ht="36" customHeight="1">
      <c r="A121" s="164" t="s">
        <v>28</v>
      </c>
      <c r="B121" s="187" t="s">
        <v>393</v>
      </c>
      <c r="C121" s="164" t="s">
        <v>279</v>
      </c>
      <c r="D121" s="168">
        <f t="shared" ref="D121:D123" si="179">E121</f>
        <v>294.5</v>
      </c>
      <c r="E121" s="168">
        <v>294.5</v>
      </c>
      <c r="F121" s="164" t="s">
        <v>137</v>
      </c>
      <c r="G121" s="169">
        <v>52800</v>
      </c>
      <c r="H121" s="188">
        <f t="shared" ref="H121:H123" si="180">G121*2.5</f>
        <v>132000</v>
      </c>
      <c r="I121" s="169">
        <f t="shared" ref="I121:I123" si="181">D121*G121</f>
        <v>15549600</v>
      </c>
      <c r="J121" s="169">
        <f t="shared" ref="J121:J123" si="182">I121</f>
        <v>15549600</v>
      </c>
      <c r="K121" s="169">
        <v>7000</v>
      </c>
      <c r="L121" s="169">
        <f t="shared" ref="L121:L123" si="183">D121*K121</f>
        <v>2061500</v>
      </c>
      <c r="M121" s="169">
        <f t="shared" ref="M121:M123" si="184">D121*H121</f>
        <v>38874000</v>
      </c>
      <c r="N121" s="169">
        <v>4000</v>
      </c>
      <c r="O121" s="169">
        <f t="shared" ref="O121:O123" si="185">D121*N121</f>
        <v>1178000</v>
      </c>
      <c r="P121" s="171">
        <f t="shared" ref="P121:P123" si="186">D121*N121</f>
        <v>1178000</v>
      </c>
      <c r="Q121" s="171">
        <f>D120/Y120*100</f>
        <v>32.646951632217416</v>
      </c>
      <c r="R121" s="169">
        <v>7</v>
      </c>
      <c r="S121" s="173">
        <f>+IF(Q121&gt;70,R121*12*30*15000,IF(Q121&gt;=30,R121*6*30*15000,R121*3*30*15000))</f>
        <v>18900000</v>
      </c>
      <c r="T121" s="169"/>
      <c r="U121" s="169"/>
      <c r="V121" s="171">
        <f t="shared" si="162"/>
        <v>58952000</v>
      </c>
      <c r="W121" s="171">
        <f t="shared" si="163"/>
        <v>76563100</v>
      </c>
      <c r="X121" s="189"/>
      <c r="Y121" s="189"/>
      <c r="Z121" s="164"/>
      <c r="AA121" s="143"/>
    </row>
    <row r="122" spans="1:28" s="137" customFormat="1" ht="36" customHeight="1">
      <c r="A122" s="164" t="s">
        <v>28</v>
      </c>
      <c r="B122" s="187" t="s">
        <v>393</v>
      </c>
      <c r="C122" s="164" t="s">
        <v>279</v>
      </c>
      <c r="D122" s="168">
        <f t="shared" si="179"/>
        <v>675</v>
      </c>
      <c r="E122" s="168">
        <v>675</v>
      </c>
      <c r="F122" s="164" t="s">
        <v>137</v>
      </c>
      <c r="G122" s="169">
        <v>52800</v>
      </c>
      <c r="H122" s="188">
        <f t="shared" si="180"/>
        <v>132000</v>
      </c>
      <c r="I122" s="169">
        <f t="shared" si="181"/>
        <v>35640000</v>
      </c>
      <c r="J122" s="169">
        <f t="shared" si="182"/>
        <v>35640000</v>
      </c>
      <c r="K122" s="169">
        <v>7000</v>
      </c>
      <c r="L122" s="169">
        <f t="shared" si="183"/>
        <v>4725000</v>
      </c>
      <c r="M122" s="169">
        <f t="shared" si="184"/>
        <v>89100000</v>
      </c>
      <c r="N122" s="169">
        <v>4000</v>
      </c>
      <c r="O122" s="169">
        <f t="shared" si="185"/>
        <v>2700000</v>
      </c>
      <c r="P122" s="171">
        <f t="shared" si="186"/>
        <v>2700000</v>
      </c>
      <c r="Q122" s="207"/>
      <c r="R122" s="169"/>
      <c r="S122" s="207"/>
      <c r="T122" s="169"/>
      <c r="U122" s="169"/>
      <c r="V122" s="171">
        <f t="shared" si="162"/>
        <v>91800000</v>
      </c>
      <c r="W122" s="171">
        <f t="shared" si="163"/>
        <v>132165000</v>
      </c>
      <c r="X122" s="189"/>
      <c r="Y122" s="189"/>
      <c r="Z122" s="164"/>
      <c r="AA122" s="143"/>
    </row>
    <row r="123" spans="1:28" s="137" customFormat="1" ht="36" customHeight="1">
      <c r="A123" s="164" t="s">
        <v>28</v>
      </c>
      <c r="B123" s="187" t="s">
        <v>393</v>
      </c>
      <c r="C123" s="164" t="s">
        <v>279</v>
      </c>
      <c r="D123" s="168">
        <f t="shared" si="179"/>
        <v>284.60000000000002</v>
      </c>
      <c r="E123" s="168">
        <v>284.60000000000002</v>
      </c>
      <c r="F123" s="164" t="s">
        <v>137</v>
      </c>
      <c r="G123" s="169">
        <v>52800</v>
      </c>
      <c r="H123" s="188">
        <f t="shared" si="180"/>
        <v>132000</v>
      </c>
      <c r="I123" s="169">
        <f t="shared" si="181"/>
        <v>15026880.000000002</v>
      </c>
      <c r="J123" s="169">
        <f t="shared" si="182"/>
        <v>15026880.000000002</v>
      </c>
      <c r="K123" s="169">
        <v>7000</v>
      </c>
      <c r="L123" s="169">
        <f t="shared" si="183"/>
        <v>1992200.0000000002</v>
      </c>
      <c r="M123" s="169">
        <f t="shared" si="184"/>
        <v>37567200</v>
      </c>
      <c r="N123" s="169">
        <v>4000</v>
      </c>
      <c r="O123" s="169">
        <f t="shared" si="185"/>
        <v>1138400</v>
      </c>
      <c r="P123" s="171">
        <f t="shared" si="186"/>
        <v>1138400</v>
      </c>
      <c r="Q123" s="207"/>
      <c r="R123" s="169"/>
      <c r="S123" s="207"/>
      <c r="T123" s="169"/>
      <c r="U123" s="169"/>
      <c r="V123" s="171">
        <f t="shared" si="162"/>
        <v>38705600</v>
      </c>
      <c r="W123" s="171">
        <f t="shared" si="163"/>
        <v>55724680</v>
      </c>
      <c r="X123" s="189"/>
      <c r="Y123" s="189"/>
      <c r="Z123" s="164"/>
      <c r="AA123" s="143"/>
    </row>
    <row r="124" spans="1:28" s="137" customFormat="1" ht="36" customHeight="1">
      <c r="A124" s="150">
        <v>48</v>
      </c>
      <c r="B124" s="127" t="s">
        <v>345</v>
      </c>
      <c r="C124" s="150" t="s">
        <v>279</v>
      </c>
      <c r="D124" s="177">
        <f>SUM(D125:D126)</f>
        <v>495.6</v>
      </c>
      <c r="E124" s="177">
        <f t="shared" ref="E124:W124" si="187">SUM(E125:E126)</f>
        <v>495.6</v>
      </c>
      <c r="F124" s="186">
        <f t="shared" si="187"/>
        <v>0</v>
      </c>
      <c r="G124" s="186">
        <f t="shared" si="187"/>
        <v>105600</v>
      </c>
      <c r="H124" s="186">
        <f t="shared" si="187"/>
        <v>264000</v>
      </c>
      <c r="I124" s="178">
        <f t="shared" si="187"/>
        <v>26167680</v>
      </c>
      <c r="J124" s="178">
        <f t="shared" si="187"/>
        <v>26167680</v>
      </c>
      <c r="K124" s="178"/>
      <c r="L124" s="178">
        <f t="shared" si="187"/>
        <v>4956000</v>
      </c>
      <c r="M124" s="178">
        <f t="shared" si="187"/>
        <v>65419200</v>
      </c>
      <c r="N124" s="178"/>
      <c r="O124" s="178">
        <f t="shared" si="187"/>
        <v>1982400</v>
      </c>
      <c r="P124" s="178">
        <f t="shared" si="187"/>
        <v>1982400</v>
      </c>
      <c r="Q124" s="178">
        <f t="shared" si="187"/>
        <v>9.4726581165542161</v>
      </c>
      <c r="R124" s="178">
        <f t="shared" si="187"/>
        <v>0</v>
      </c>
      <c r="S124" s="178">
        <f t="shared" si="187"/>
        <v>0</v>
      </c>
      <c r="T124" s="178">
        <f t="shared" si="187"/>
        <v>0</v>
      </c>
      <c r="U124" s="178">
        <f t="shared" si="187"/>
        <v>0</v>
      </c>
      <c r="V124" s="178">
        <f t="shared" si="187"/>
        <v>67401600</v>
      </c>
      <c r="W124" s="178">
        <f t="shared" si="187"/>
        <v>98525280</v>
      </c>
      <c r="X124" s="154"/>
      <c r="Y124" s="154">
        <v>5231.8999999999996</v>
      </c>
      <c r="Z124" s="150" t="s">
        <v>346</v>
      </c>
      <c r="AA124" s="143"/>
    </row>
    <row r="125" spans="1:28" s="137" customFormat="1" ht="36" customHeight="1">
      <c r="A125" s="164" t="s">
        <v>28</v>
      </c>
      <c r="B125" s="187" t="s">
        <v>345</v>
      </c>
      <c r="C125" s="164" t="s">
        <v>279</v>
      </c>
      <c r="D125" s="168">
        <f t="shared" ref="D125:D129" si="188">E125</f>
        <v>362.7</v>
      </c>
      <c r="E125" s="168">
        <v>362.7</v>
      </c>
      <c r="F125" s="164" t="s">
        <v>142</v>
      </c>
      <c r="G125" s="169">
        <v>52800</v>
      </c>
      <c r="H125" s="188">
        <f t="shared" ref="H125:H129" si="189">G125*2.5</f>
        <v>132000</v>
      </c>
      <c r="I125" s="169">
        <f t="shared" ref="I125:I129" si="190">D125*G125</f>
        <v>19150560</v>
      </c>
      <c r="J125" s="169">
        <f t="shared" ref="J125:J129" si="191">I125</f>
        <v>19150560</v>
      </c>
      <c r="K125" s="169">
        <v>10000</v>
      </c>
      <c r="L125" s="169">
        <f t="shared" ref="L125:L129" si="192">D125*K125</f>
        <v>3627000</v>
      </c>
      <c r="M125" s="169">
        <f t="shared" ref="M125:M129" si="193">D125*H125</f>
        <v>47876400</v>
      </c>
      <c r="N125" s="169">
        <v>4000</v>
      </c>
      <c r="O125" s="169">
        <f t="shared" ref="O125:O129" si="194">D125*N125</f>
        <v>1450800</v>
      </c>
      <c r="P125" s="171">
        <f t="shared" ref="P125:P129" si="195">D125*N125</f>
        <v>1450800</v>
      </c>
      <c r="Q125" s="171">
        <f>D124/Y124*100</f>
        <v>9.4726581165542161</v>
      </c>
      <c r="R125" s="169"/>
      <c r="S125" s="207"/>
      <c r="T125" s="169"/>
      <c r="U125" s="169"/>
      <c r="V125" s="171">
        <f t="shared" si="162"/>
        <v>49327200</v>
      </c>
      <c r="W125" s="171">
        <f t="shared" si="163"/>
        <v>72104760</v>
      </c>
      <c r="X125" s="189"/>
      <c r="Y125" s="189"/>
      <c r="Z125" s="164" t="s">
        <v>347</v>
      </c>
      <c r="AA125" s="143"/>
    </row>
    <row r="126" spans="1:28" s="137" customFormat="1" ht="36" customHeight="1">
      <c r="A126" s="164" t="s">
        <v>28</v>
      </c>
      <c r="B126" s="187" t="s">
        <v>345</v>
      </c>
      <c r="C126" s="164" t="s">
        <v>279</v>
      </c>
      <c r="D126" s="168">
        <v>132.9</v>
      </c>
      <c r="E126" s="168">
        <v>132.9</v>
      </c>
      <c r="F126" s="164" t="s">
        <v>142</v>
      </c>
      <c r="G126" s="169">
        <v>52800</v>
      </c>
      <c r="H126" s="188">
        <f t="shared" si="189"/>
        <v>132000</v>
      </c>
      <c r="I126" s="169">
        <f t="shared" si="190"/>
        <v>7017120</v>
      </c>
      <c r="J126" s="169">
        <f t="shared" si="191"/>
        <v>7017120</v>
      </c>
      <c r="K126" s="169">
        <v>10000</v>
      </c>
      <c r="L126" s="169">
        <f t="shared" si="192"/>
        <v>1329000</v>
      </c>
      <c r="M126" s="169">
        <f t="shared" si="193"/>
        <v>17542800</v>
      </c>
      <c r="N126" s="169">
        <v>4000</v>
      </c>
      <c r="O126" s="169">
        <f t="shared" si="194"/>
        <v>531600</v>
      </c>
      <c r="P126" s="171">
        <f t="shared" si="195"/>
        <v>531600</v>
      </c>
      <c r="Q126" s="207"/>
      <c r="R126" s="169"/>
      <c r="S126" s="207"/>
      <c r="T126" s="169"/>
      <c r="U126" s="169"/>
      <c r="V126" s="171">
        <f t="shared" si="162"/>
        <v>18074400</v>
      </c>
      <c r="W126" s="171">
        <f t="shared" si="163"/>
        <v>26420520</v>
      </c>
      <c r="X126" s="189"/>
      <c r="Y126" s="189"/>
      <c r="Z126" s="164" t="s">
        <v>348</v>
      </c>
      <c r="AA126" s="143"/>
    </row>
    <row r="127" spans="1:28" s="137" customFormat="1" ht="36" customHeight="1">
      <c r="A127" s="150">
        <v>49</v>
      </c>
      <c r="B127" s="127" t="s">
        <v>350</v>
      </c>
      <c r="C127" s="150" t="s">
        <v>279</v>
      </c>
      <c r="D127" s="177">
        <f>SUM(D128:D129)</f>
        <v>563.70000000000005</v>
      </c>
      <c r="E127" s="177">
        <f t="shared" ref="E127:W127" si="196">SUM(E128:E129)</f>
        <v>563.70000000000005</v>
      </c>
      <c r="F127" s="186">
        <f t="shared" si="196"/>
        <v>0</v>
      </c>
      <c r="G127" s="186">
        <f t="shared" si="196"/>
        <v>105600</v>
      </c>
      <c r="H127" s="186">
        <f t="shared" si="196"/>
        <v>264000</v>
      </c>
      <c r="I127" s="178">
        <f t="shared" si="196"/>
        <v>29763360</v>
      </c>
      <c r="J127" s="178">
        <f t="shared" si="196"/>
        <v>29763360</v>
      </c>
      <c r="K127" s="178"/>
      <c r="L127" s="178">
        <f t="shared" si="196"/>
        <v>3945900</v>
      </c>
      <c r="M127" s="178">
        <f t="shared" si="196"/>
        <v>74408400</v>
      </c>
      <c r="N127" s="178"/>
      <c r="O127" s="178">
        <f t="shared" si="196"/>
        <v>2254800</v>
      </c>
      <c r="P127" s="178">
        <f t="shared" si="196"/>
        <v>2254800</v>
      </c>
      <c r="Q127" s="178">
        <f t="shared" si="196"/>
        <v>18.484391395592866</v>
      </c>
      <c r="R127" s="178">
        <f t="shared" si="196"/>
        <v>2</v>
      </c>
      <c r="S127" s="178">
        <f t="shared" si="196"/>
        <v>2700000</v>
      </c>
      <c r="T127" s="178">
        <f t="shared" si="196"/>
        <v>0</v>
      </c>
      <c r="U127" s="178">
        <f t="shared" si="196"/>
        <v>3000000</v>
      </c>
      <c r="V127" s="178">
        <f t="shared" si="196"/>
        <v>82363200</v>
      </c>
      <c r="W127" s="178">
        <f t="shared" si="196"/>
        <v>116072460</v>
      </c>
      <c r="X127" s="154"/>
      <c r="Y127" s="154">
        <v>3049.6</v>
      </c>
      <c r="Z127" s="150" t="s">
        <v>349</v>
      </c>
      <c r="AA127" s="143"/>
    </row>
    <row r="128" spans="1:28" s="137" customFormat="1" ht="36" customHeight="1">
      <c r="A128" s="164" t="s">
        <v>28</v>
      </c>
      <c r="B128" s="187" t="s">
        <v>350</v>
      </c>
      <c r="C128" s="164" t="s">
        <v>279</v>
      </c>
      <c r="D128" s="168">
        <f t="shared" si="188"/>
        <v>303.89999999999998</v>
      </c>
      <c r="E128" s="168">
        <v>303.89999999999998</v>
      </c>
      <c r="F128" s="164" t="s">
        <v>137</v>
      </c>
      <c r="G128" s="169">
        <v>52800</v>
      </c>
      <c r="H128" s="188">
        <f t="shared" si="189"/>
        <v>132000</v>
      </c>
      <c r="I128" s="169">
        <f t="shared" si="190"/>
        <v>16045919.999999998</v>
      </c>
      <c r="J128" s="169">
        <f t="shared" si="191"/>
        <v>16045919.999999998</v>
      </c>
      <c r="K128" s="169">
        <v>7000</v>
      </c>
      <c r="L128" s="169">
        <f t="shared" si="192"/>
        <v>2127300</v>
      </c>
      <c r="M128" s="169">
        <f t="shared" si="193"/>
        <v>40114800</v>
      </c>
      <c r="N128" s="169">
        <v>4000</v>
      </c>
      <c r="O128" s="169">
        <f t="shared" si="194"/>
        <v>1215600</v>
      </c>
      <c r="P128" s="171">
        <f t="shared" si="195"/>
        <v>1215600</v>
      </c>
      <c r="Q128" s="171">
        <f>D127/Y127*100</f>
        <v>18.484391395592866</v>
      </c>
      <c r="R128" s="169">
        <v>2</v>
      </c>
      <c r="S128" s="173">
        <f>+IF(Q128&gt;70,R128*12*30*15000,IF(Q128&gt;=30,R128*6*30*15000,R128*3*30*15000))</f>
        <v>2700000</v>
      </c>
      <c r="T128" s="169" t="s">
        <v>351</v>
      </c>
      <c r="U128" s="169">
        <v>3000000</v>
      </c>
      <c r="V128" s="171">
        <f t="shared" si="162"/>
        <v>47030400</v>
      </c>
      <c r="W128" s="171">
        <f t="shared" si="163"/>
        <v>65203620</v>
      </c>
      <c r="X128" s="189"/>
      <c r="Y128" s="189"/>
      <c r="Z128" s="164" t="s">
        <v>352</v>
      </c>
      <c r="AA128" s="143"/>
    </row>
    <row r="129" spans="1:27" s="137" customFormat="1" ht="36" customHeight="1">
      <c r="A129" s="164" t="s">
        <v>28</v>
      </c>
      <c r="B129" s="187" t="s">
        <v>350</v>
      </c>
      <c r="C129" s="164" t="s">
        <v>279</v>
      </c>
      <c r="D129" s="168">
        <f t="shared" si="188"/>
        <v>259.8</v>
      </c>
      <c r="E129" s="168">
        <v>259.8</v>
      </c>
      <c r="F129" s="164" t="s">
        <v>137</v>
      </c>
      <c r="G129" s="169">
        <v>52800</v>
      </c>
      <c r="H129" s="188">
        <f t="shared" si="189"/>
        <v>132000</v>
      </c>
      <c r="I129" s="169">
        <f t="shared" si="190"/>
        <v>13717440</v>
      </c>
      <c r="J129" s="169">
        <f t="shared" si="191"/>
        <v>13717440</v>
      </c>
      <c r="K129" s="169">
        <v>7000</v>
      </c>
      <c r="L129" s="169">
        <f t="shared" si="192"/>
        <v>1818600</v>
      </c>
      <c r="M129" s="169">
        <f t="shared" si="193"/>
        <v>34293600</v>
      </c>
      <c r="N129" s="169">
        <v>4000</v>
      </c>
      <c r="O129" s="169">
        <f t="shared" si="194"/>
        <v>1039200</v>
      </c>
      <c r="P129" s="171">
        <f t="shared" si="195"/>
        <v>1039200</v>
      </c>
      <c r="Q129" s="207"/>
      <c r="R129" s="169"/>
      <c r="S129" s="207"/>
      <c r="T129" s="169"/>
      <c r="U129" s="169"/>
      <c r="V129" s="171">
        <f t="shared" si="162"/>
        <v>35332800</v>
      </c>
      <c r="W129" s="171">
        <f t="shared" si="163"/>
        <v>50868840</v>
      </c>
      <c r="X129" s="189"/>
      <c r="Y129" s="189"/>
      <c r="Z129" s="164" t="s">
        <v>353</v>
      </c>
      <c r="AA129" s="143"/>
    </row>
    <row r="130" spans="1:27" s="137" customFormat="1" ht="36" customHeight="1">
      <c r="A130" s="150">
        <v>50</v>
      </c>
      <c r="B130" s="127" t="s">
        <v>355</v>
      </c>
      <c r="C130" s="150" t="s">
        <v>279</v>
      </c>
      <c r="D130" s="177">
        <f>SUM(D131:D132)</f>
        <v>309.5</v>
      </c>
      <c r="E130" s="177">
        <f t="shared" ref="E130:W130" si="197">SUM(E131:E132)</f>
        <v>309.5</v>
      </c>
      <c r="F130" s="186">
        <f t="shared" si="197"/>
        <v>0</v>
      </c>
      <c r="G130" s="186">
        <f t="shared" si="197"/>
        <v>105600</v>
      </c>
      <c r="H130" s="186">
        <f t="shared" si="197"/>
        <v>264000</v>
      </c>
      <c r="I130" s="178">
        <f t="shared" si="197"/>
        <v>16341600</v>
      </c>
      <c r="J130" s="178">
        <f t="shared" si="197"/>
        <v>16341600</v>
      </c>
      <c r="K130" s="178"/>
      <c r="L130" s="178">
        <f t="shared" si="197"/>
        <v>2588600</v>
      </c>
      <c r="M130" s="178">
        <f t="shared" si="197"/>
        <v>40854000</v>
      </c>
      <c r="N130" s="178"/>
      <c r="O130" s="178">
        <f t="shared" si="197"/>
        <v>1238000</v>
      </c>
      <c r="P130" s="178">
        <f t="shared" si="197"/>
        <v>1238000</v>
      </c>
      <c r="Q130" s="178">
        <f t="shared" si="197"/>
        <v>4.4172637227756679</v>
      </c>
      <c r="R130" s="178">
        <f t="shared" si="197"/>
        <v>0</v>
      </c>
      <c r="S130" s="178">
        <f t="shared" si="197"/>
        <v>0</v>
      </c>
      <c r="T130" s="178">
        <f t="shared" si="197"/>
        <v>0</v>
      </c>
      <c r="U130" s="178">
        <f t="shared" si="197"/>
        <v>0</v>
      </c>
      <c r="V130" s="178">
        <f t="shared" si="197"/>
        <v>42092000</v>
      </c>
      <c r="W130" s="178">
        <f t="shared" si="197"/>
        <v>61022200</v>
      </c>
      <c r="X130" s="154"/>
      <c r="Y130" s="154">
        <v>7006.6</v>
      </c>
      <c r="Z130" s="150" t="s">
        <v>354</v>
      </c>
      <c r="AA130" s="143"/>
    </row>
    <row r="131" spans="1:27" s="137" customFormat="1" ht="36" customHeight="1">
      <c r="A131" s="164" t="s">
        <v>28</v>
      </c>
      <c r="B131" s="187" t="s">
        <v>355</v>
      </c>
      <c r="C131" s="164" t="s">
        <v>279</v>
      </c>
      <c r="D131" s="168">
        <v>140.69999999999999</v>
      </c>
      <c r="E131" s="168">
        <v>140.69999999999999</v>
      </c>
      <c r="F131" s="164" t="s">
        <v>142</v>
      </c>
      <c r="G131" s="169">
        <v>52800</v>
      </c>
      <c r="H131" s="188">
        <f>G131*2.5</f>
        <v>132000</v>
      </c>
      <c r="I131" s="169">
        <f>D131*G131</f>
        <v>7428959.9999999991</v>
      </c>
      <c r="J131" s="169">
        <f>I131</f>
        <v>7428959.9999999991</v>
      </c>
      <c r="K131" s="169">
        <v>10000</v>
      </c>
      <c r="L131" s="169">
        <f>D131*K131</f>
        <v>1407000</v>
      </c>
      <c r="M131" s="169">
        <f>D131*H131</f>
        <v>18572400</v>
      </c>
      <c r="N131" s="169">
        <v>4000</v>
      </c>
      <c r="O131" s="169">
        <f>D131*N131</f>
        <v>562800</v>
      </c>
      <c r="P131" s="171">
        <f>D131*N131</f>
        <v>562800</v>
      </c>
      <c r="Q131" s="171">
        <f>D130/Y130*100</f>
        <v>4.4172637227756679</v>
      </c>
      <c r="R131" s="169"/>
      <c r="S131" s="173">
        <f>15000*30*3*R131</f>
        <v>0</v>
      </c>
      <c r="T131" s="169"/>
      <c r="U131" s="169"/>
      <c r="V131" s="171">
        <f t="shared" si="162"/>
        <v>19135200</v>
      </c>
      <c r="W131" s="171">
        <f t="shared" si="163"/>
        <v>27971160</v>
      </c>
      <c r="X131" s="189"/>
      <c r="Y131" s="189"/>
      <c r="Z131" s="164" t="s">
        <v>356</v>
      </c>
      <c r="AA131" s="143"/>
    </row>
    <row r="132" spans="1:27" s="137" customFormat="1" ht="36" customHeight="1">
      <c r="A132" s="164" t="s">
        <v>28</v>
      </c>
      <c r="B132" s="187" t="s">
        <v>355</v>
      </c>
      <c r="C132" s="164" t="s">
        <v>279</v>
      </c>
      <c r="D132" s="168">
        <f t="shared" ref="D132:D138" si="198">E132</f>
        <v>168.8</v>
      </c>
      <c r="E132" s="168">
        <v>168.8</v>
      </c>
      <c r="F132" s="164" t="s">
        <v>137</v>
      </c>
      <c r="G132" s="169">
        <v>52800</v>
      </c>
      <c r="H132" s="188">
        <f>G132*2.5</f>
        <v>132000</v>
      </c>
      <c r="I132" s="169">
        <f>D132*G132</f>
        <v>8912640</v>
      </c>
      <c r="J132" s="169">
        <f>I132</f>
        <v>8912640</v>
      </c>
      <c r="K132" s="169">
        <v>7000</v>
      </c>
      <c r="L132" s="169">
        <f>D132*K132</f>
        <v>1181600</v>
      </c>
      <c r="M132" s="169">
        <f>D132*H132</f>
        <v>22281600</v>
      </c>
      <c r="N132" s="169">
        <v>4000</v>
      </c>
      <c r="O132" s="169">
        <f>D132*N132</f>
        <v>675200</v>
      </c>
      <c r="P132" s="171">
        <f>D132*N132</f>
        <v>675200</v>
      </c>
      <c r="Q132" s="207"/>
      <c r="R132" s="169"/>
      <c r="S132" s="207"/>
      <c r="T132" s="169"/>
      <c r="U132" s="169"/>
      <c r="V132" s="171">
        <f t="shared" si="162"/>
        <v>22956800</v>
      </c>
      <c r="W132" s="171">
        <f t="shared" si="163"/>
        <v>33051040</v>
      </c>
      <c r="X132" s="189"/>
      <c r="Y132" s="189"/>
      <c r="Z132" s="164"/>
      <c r="AA132" s="143">
        <f>V132-W132</f>
        <v>-10094240</v>
      </c>
    </row>
    <row r="133" spans="1:27" s="137" customFormat="1" ht="36" customHeight="1">
      <c r="A133" s="150">
        <v>51</v>
      </c>
      <c r="B133" s="127" t="s">
        <v>358</v>
      </c>
      <c r="C133" s="150" t="s">
        <v>279</v>
      </c>
      <c r="D133" s="177">
        <f>SUM(D134:D138)</f>
        <v>1119.8000000000002</v>
      </c>
      <c r="E133" s="177">
        <f t="shared" ref="E133:W133" si="199">SUM(E134:E138)</f>
        <v>1119.8000000000002</v>
      </c>
      <c r="F133" s="186">
        <f t="shared" si="199"/>
        <v>0</v>
      </c>
      <c r="G133" s="186">
        <f t="shared" si="199"/>
        <v>264000</v>
      </c>
      <c r="H133" s="186">
        <f t="shared" si="199"/>
        <v>660000</v>
      </c>
      <c r="I133" s="178">
        <f t="shared" si="199"/>
        <v>59125440</v>
      </c>
      <c r="J133" s="178">
        <f t="shared" si="199"/>
        <v>59125440</v>
      </c>
      <c r="K133" s="178"/>
      <c r="L133" s="178">
        <f t="shared" si="199"/>
        <v>7838600</v>
      </c>
      <c r="M133" s="178">
        <f t="shared" si="199"/>
        <v>147813600</v>
      </c>
      <c r="N133" s="178"/>
      <c r="O133" s="178">
        <f t="shared" si="199"/>
        <v>4479200</v>
      </c>
      <c r="P133" s="178">
        <f t="shared" si="199"/>
        <v>4479200</v>
      </c>
      <c r="Q133" s="178">
        <f t="shared" si="199"/>
        <v>49.02802101576183</v>
      </c>
      <c r="R133" s="178">
        <f t="shared" si="199"/>
        <v>4</v>
      </c>
      <c r="S133" s="178">
        <f t="shared" si="199"/>
        <v>10800000</v>
      </c>
      <c r="T133" s="178">
        <f t="shared" si="199"/>
        <v>0</v>
      </c>
      <c r="U133" s="178">
        <f t="shared" si="199"/>
        <v>3000000</v>
      </c>
      <c r="V133" s="178">
        <f t="shared" si="199"/>
        <v>166092800</v>
      </c>
      <c r="W133" s="178">
        <f t="shared" si="199"/>
        <v>233056840</v>
      </c>
      <c r="X133" s="154"/>
      <c r="Y133" s="154">
        <v>2284</v>
      </c>
      <c r="Z133" s="150" t="s">
        <v>357</v>
      </c>
      <c r="AA133" s="143"/>
    </row>
    <row r="134" spans="1:27" s="137" customFormat="1" ht="36" customHeight="1">
      <c r="A134" s="164" t="s">
        <v>28</v>
      </c>
      <c r="B134" s="187" t="s">
        <v>358</v>
      </c>
      <c r="C134" s="164" t="s">
        <v>279</v>
      </c>
      <c r="D134" s="168">
        <f t="shared" si="198"/>
        <v>289.8</v>
      </c>
      <c r="E134" s="168">
        <v>289.8</v>
      </c>
      <c r="F134" s="164" t="s">
        <v>139</v>
      </c>
      <c r="G134" s="169">
        <v>52800</v>
      </c>
      <c r="H134" s="188">
        <f t="shared" ref="H134:H138" si="200">G134*2.5</f>
        <v>132000</v>
      </c>
      <c r="I134" s="169">
        <f t="shared" ref="I134:I138" si="201">D134*G134</f>
        <v>15301440</v>
      </c>
      <c r="J134" s="169">
        <f t="shared" ref="J134:J138" si="202">I134</f>
        <v>15301440</v>
      </c>
      <c r="K134" s="169">
        <v>7000</v>
      </c>
      <c r="L134" s="169">
        <f t="shared" ref="L134:L138" si="203">D134*K134</f>
        <v>2028600</v>
      </c>
      <c r="M134" s="169">
        <f t="shared" ref="M134:M138" si="204">D134*H134</f>
        <v>38253600</v>
      </c>
      <c r="N134" s="169">
        <v>4000</v>
      </c>
      <c r="O134" s="169">
        <f t="shared" ref="O134:O138" si="205">D134*N134</f>
        <v>1159200</v>
      </c>
      <c r="P134" s="171">
        <f t="shared" ref="P134:P138" si="206">D134*N134</f>
        <v>1159200</v>
      </c>
      <c r="Q134" s="171">
        <f>D133/Y133*100</f>
        <v>49.02802101576183</v>
      </c>
      <c r="R134" s="169">
        <v>4</v>
      </c>
      <c r="S134" s="173">
        <f>+IF(Q134&gt;70,R134*12*30*15000,IF(Q134&gt;=30,R134*6*30*15000,R134*3*30*15000))</f>
        <v>10800000</v>
      </c>
      <c r="T134" s="169" t="s">
        <v>359</v>
      </c>
      <c r="U134" s="169">
        <v>3000000</v>
      </c>
      <c r="V134" s="171">
        <f t="shared" si="162"/>
        <v>53212800</v>
      </c>
      <c r="W134" s="171">
        <f t="shared" si="163"/>
        <v>70542840</v>
      </c>
      <c r="X134" s="189"/>
      <c r="Y134" s="189"/>
      <c r="Z134" s="164"/>
      <c r="AA134" s="143"/>
    </row>
    <row r="135" spans="1:27" s="137" customFormat="1" ht="36" customHeight="1">
      <c r="A135" s="164" t="s">
        <v>28</v>
      </c>
      <c r="B135" s="187" t="s">
        <v>358</v>
      </c>
      <c r="C135" s="164" t="s">
        <v>279</v>
      </c>
      <c r="D135" s="168">
        <f t="shared" si="198"/>
        <v>27.1</v>
      </c>
      <c r="E135" s="168">
        <v>27.1</v>
      </c>
      <c r="F135" s="164" t="s">
        <v>137</v>
      </c>
      <c r="G135" s="169">
        <v>52800</v>
      </c>
      <c r="H135" s="188">
        <f t="shared" si="200"/>
        <v>132000</v>
      </c>
      <c r="I135" s="169">
        <f t="shared" si="201"/>
        <v>1430880</v>
      </c>
      <c r="J135" s="169">
        <f t="shared" si="202"/>
        <v>1430880</v>
      </c>
      <c r="K135" s="169">
        <v>7000</v>
      </c>
      <c r="L135" s="169">
        <f t="shared" si="203"/>
        <v>189700</v>
      </c>
      <c r="M135" s="169">
        <f t="shared" si="204"/>
        <v>3577200</v>
      </c>
      <c r="N135" s="169">
        <v>4000</v>
      </c>
      <c r="O135" s="169">
        <f t="shared" si="205"/>
        <v>108400</v>
      </c>
      <c r="P135" s="171">
        <f t="shared" si="206"/>
        <v>108400</v>
      </c>
      <c r="Q135" s="207"/>
      <c r="R135" s="169"/>
      <c r="S135" s="207"/>
      <c r="T135" s="169"/>
      <c r="U135" s="169"/>
      <c r="V135" s="171">
        <f t="shared" si="162"/>
        <v>3685600</v>
      </c>
      <c r="W135" s="171">
        <f t="shared" si="163"/>
        <v>5306180</v>
      </c>
      <c r="X135" s="189"/>
      <c r="Y135" s="189"/>
      <c r="Z135" s="164"/>
      <c r="AA135" s="143"/>
    </row>
    <row r="136" spans="1:27" s="137" customFormat="1" ht="36" customHeight="1">
      <c r="A136" s="164" t="s">
        <v>28</v>
      </c>
      <c r="B136" s="187" t="s">
        <v>358</v>
      </c>
      <c r="C136" s="164" t="s">
        <v>279</v>
      </c>
      <c r="D136" s="168">
        <f t="shared" si="198"/>
        <v>26.6</v>
      </c>
      <c r="E136" s="168">
        <v>26.6</v>
      </c>
      <c r="F136" s="164" t="s">
        <v>137</v>
      </c>
      <c r="G136" s="169">
        <v>52800</v>
      </c>
      <c r="H136" s="188">
        <f t="shared" si="200"/>
        <v>132000</v>
      </c>
      <c r="I136" s="169">
        <f t="shared" si="201"/>
        <v>1404480</v>
      </c>
      <c r="J136" s="169">
        <f t="shared" si="202"/>
        <v>1404480</v>
      </c>
      <c r="K136" s="169">
        <v>7000</v>
      </c>
      <c r="L136" s="169">
        <f t="shared" si="203"/>
        <v>186200</v>
      </c>
      <c r="M136" s="169">
        <f t="shared" si="204"/>
        <v>3511200</v>
      </c>
      <c r="N136" s="169">
        <v>4000</v>
      </c>
      <c r="O136" s="169">
        <f t="shared" si="205"/>
        <v>106400</v>
      </c>
      <c r="P136" s="171">
        <f t="shared" si="206"/>
        <v>106400</v>
      </c>
      <c r="Q136" s="207"/>
      <c r="R136" s="169"/>
      <c r="S136" s="207"/>
      <c r="T136" s="169"/>
      <c r="U136" s="169"/>
      <c r="V136" s="171">
        <f t="shared" si="162"/>
        <v>3617600</v>
      </c>
      <c r="W136" s="171">
        <f t="shared" si="163"/>
        <v>5208280</v>
      </c>
      <c r="X136" s="189"/>
      <c r="Y136" s="189"/>
      <c r="Z136" s="164"/>
      <c r="AA136" s="143"/>
    </row>
    <row r="137" spans="1:27" s="137" customFormat="1" ht="36" customHeight="1">
      <c r="A137" s="164" t="s">
        <v>28</v>
      </c>
      <c r="B137" s="187" t="s">
        <v>358</v>
      </c>
      <c r="C137" s="164" t="s">
        <v>279</v>
      </c>
      <c r="D137" s="168">
        <f t="shared" si="198"/>
        <v>423.1</v>
      </c>
      <c r="E137" s="168">
        <v>423.1</v>
      </c>
      <c r="F137" s="164" t="s">
        <v>137</v>
      </c>
      <c r="G137" s="169">
        <v>52800</v>
      </c>
      <c r="H137" s="188">
        <f t="shared" si="200"/>
        <v>132000</v>
      </c>
      <c r="I137" s="169">
        <f t="shared" si="201"/>
        <v>22339680</v>
      </c>
      <c r="J137" s="169">
        <f t="shared" si="202"/>
        <v>22339680</v>
      </c>
      <c r="K137" s="169">
        <v>7000</v>
      </c>
      <c r="L137" s="169">
        <f t="shared" si="203"/>
        <v>2961700</v>
      </c>
      <c r="M137" s="169">
        <f t="shared" si="204"/>
        <v>55849200</v>
      </c>
      <c r="N137" s="169">
        <v>4000</v>
      </c>
      <c r="O137" s="169">
        <f t="shared" si="205"/>
        <v>1692400</v>
      </c>
      <c r="P137" s="171">
        <f t="shared" si="206"/>
        <v>1692400</v>
      </c>
      <c r="Q137" s="207"/>
      <c r="R137" s="169"/>
      <c r="S137" s="207"/>
      <c r="T137" s="169"/>
      <c r="U137" s="169"/>
      <c r="V137" s="171">
        <f t="shared" si="162"/>
        <v>57541600</v>
      </c>
      <c r="W137" s="171">
        <f t="shared" si="163"/>
        <v>82842980</v>
      </c>
      <c r="X137" s="189"/>
      <c r="Y137" s="189"/>
      <c r="Z137" s="164"/>
      <c r="AA137" s="143"/>
    </row>
    <row r="138" spans="1:27" s="137" customFormat="1" ht="36" customHeight="1">
      <c r="A138" s="164" t="s">
        <v>28</v>
      </c>
      <c r="B138" s="187" t="s">
        <v>358</v>
      </c>
      <c r="C138" s="164" t="s">
        <v>279</v>
      </c>
      <c r="D138" s="168">
        <f t="shared" si="198"/>
        <v>353.2</v>
      </c>
      <c r="E138" s="168">
        <v>353.2</v>
      </c>
      <c r="F138" s="164" t="s">
        <v>137</v>
      </c>
      <c r="G138" s="169">
        <v>52800</v>
      </c>
      <c r="H138" s="188">
        <f t="shared" si="200"/>
        <v>132000</v>
      </c>
      <c r="I138" s="169">
        <f t="shared" si="201"/>
        <v>18648960</v>
      </c>
      <c r="J138" s="169">
        <f t="shared" si="202"/>
        <v>18648960</v>
      </c>
      <c r="K138" s="169">
        <v>7000</v>
      </c>
      <c r="L138" s="169">
        <f t="shared" si="203"/>
        <v>2472400</v>
      </c>
      <c r="M138" s="169">
        <f t="shared" si="204"/>
        <v>46622400</v>
      </c>
      <c r="N138" s="169">
        <v>4000</v>
      </c>
      <c r="O138" s="169">
        <f t="shared" si="205"/>
        <v>1412800</v>
      </c>
      <c r="P138" s="171">
        <f t="shared" si="206"/>
        <v>1412800</v>
      </c>
      <c r="Q138" s="207"/>
      <c r="R138" s="169"/>
      <c r="S138" s="207"/>
      <c r="T138" s="169"/>
      <c r="U138" s="169"/>
      <c r="V138" s="171">
        <f t="shared" si="162"/>
        <v>48035200</v>
      </c>
      <c r="W138" s="171">
        <f t="shared" si="163"/>
        <v>69156560</v>
      </c>
      <c r="X138" s="189"/>
      <c r="Y138" s="189"/>
      <c r="Z138" s="164"/>
      <c r="AA138" s="143"/>
    </row>
    <row r="139" spans="1:27" s="137" customFormat="1" ht="45">
      <c r="A139" s="150">
        <v>52</v>
      </c>
      <c r="B139" s="127" t="s">
        <v>388</v>
      </c>
      <c r="C139" s="150" t="s">
        <v>279</v>
      </c>
      <c r="D139" s="177">
        <f>SUM(D140:D144)</f>
        <v>1721.2000000000003</v>
      </c>
      <c r="E139" s="177">
        <f t="shared" ref="E139:W139" si="207">SUM(E140:E144)</f>
        <v>1721.2000000000003</v>
      </c>
      <c r="F139" s="186">
        <f t="shared" si="207"/>
        <v>0</v>
      </c>
      <c r="G139" s="186">
        <f t="shared" si="207"/>
        <v>264000</v>
      </c>
      <c r="H139" s="186">
        <f t="shared" si="207"/>
        <v>660000</v>
      </c>
      <c r="I139" s="178">
        <f t="shared" si="207"/>
        <v>90879360</v>
      </c>
      <c r="J139" s="178">
        <f t="shared" si="207"/>
        <v>90879360</v>
      </c>
      <c r="K139" s="178"/>
      <c r="L139" s="178">
        <f t="shared" si="207"/>
        <v>12048400</v>
      </c>
      <c r="M139" s="178">
        <f t="shared" si="207"/>
        <v>227198400</v>
      </c>
      <c r="N139" s="178"/>
      <c r="O139" s="178">
        <f t="shared" si="207"/>
        <v>6884800</v>
      </c>
      <c r="P139" s="178">
        <f t="shared" si="207"/>
        <v>6884800</v>
      </c>
      <c r="Q139" s="178">
        <f t="shared" si="207"/>
        <v>36.808451487350574</v>
      </c>
      <c r="R139" s="178">
        <f t="shared" si="207"/>
        <v>6</v>
      </c>
      <c r="S139" s="178">
        <f t="shared" si="207"/>
        <v>16200000</v>
      </c>
      <c r="T139" s="178">
        <f t="shared" si="207"/>
        <v>0</v>
      </c>
      <c r="U139" s="178">
        <f t="shared" si="207"/>
        <v>3000000</v>
      </c>
      <c r="V139" s="178">
        <f t="shared" si="207"/>
        <v>253283200</v>
      </c>
      <c r="W139" s="178">
        <f t="shared" si="207"/>
        <v>356210960</v>
      </c>
      <c r="X139" s="154"/>
      <c r="Y139" s="154">
        <v>4676.1000000000004</v>
      </c>
      <c r="Z139" s="150" t="s">
        <v>360</v>
      </c>
      <c r="AA139" s="143"/>
    </row>
    <row r="140" spans="1:27" s="137" customFormat="1" ht="36" customHeight="1">
      <c r="A140" s="164" t="s">
        <v>28</v>
      </c>
      <c r="B140" s="187" t="s">
        <v>388</v>
      </c>
      <c r="C140" s="164" t="s">
        <v>279</v>
      </c>
      <c r="D140" s="168">
        <f t="shared" ref="D140:D144" si="208">E140</f>
        <v>390.7</v>
      </c>
      <c r="E140" s="168">
        <v>390.7</v>
      </c>
      <c r="F140" s="164" t="s">
        <v>137</v>
      </c>
      <c r="G140" s="169">
        <v>52800</v>
      </c>
      <c r="H140" s="188">
        <f t="shared" ref="H140:H144" si="209">G140*2.5</f>
        <v>132000</v>
      </c>
      <c r="I140" s="169">
        <f t="shared" ref="I140:I144" si="210">D140*G140</f>
        <v>20628960</v>
      </c>
      <c r="J140" s="169">
        <f t="shared" ref="J140:J144" si="211">I140</f>
        <v>20628960</v>
      </c>
      <c r="K140" s="169">
        <v>7000</v>
      </c>
      <c r="L140" s="169">
        <f t="shared" ref="L140:L144" si="212">D140*K140</f>
        <v>2734900</v>
      </c>
      <c r="M140" s="169">
        <f t="shared" ref="M140:M144" si="213">D140*H140</f>
        <v>51572400</v>
      </c>
      <c r="N140" s="169">
        <v>4000</v>
      </c>
      <c r="O140" s="169">
        <f t="shared" ref="O140:O144" si="214">D140*N140</f>
        <v>1562800</v>
      </c>
      <c r="P140" s="171">
        <f t="shared" ref="P140:P144" si="215">D140*N140</f>
        <v>1562800</v>
      </c>
      <c r="Q140" s="171">
        <f>D139/Y139*100</f>
        <v>36.808451487350574</v>
      </c>
      <c r="R140" s="169">
        <v>6</v>
      </c>
      <c r="S140" s="173">
        <f>+IF(Q140&gt;70,R140*12*30*15000,IF(Q140&gt;=30,R140*6*30*15000,R140*3*30*15000))</f>
        <v>16200000</v>
      </c>
      <c r="T140" s="169" t="s">
        <v>359</v>
      </c>
      <c r="U140" s="169">
        <v>3000000</v>
      </c>
      <c r="V140" s="171">
        <f t="shared" si="162"/>
        <v>72335200</v>
      </c>
      <c r="W140" s="171">
        <f t="shared" si="163"/>
        <v>95699060</v>
      </c>
      <c r="X140" s="189"/>
      <c r="Y140" s="189"/>
      <c r="Z140" s="164"/>
      <c r="AA140" s="143"/>
    </row>
    <row r="141" spans="1:27" s="137" customFormat="1" ht="36" customHeight="1">
      <c r="A141" s="164" t="s">
        <v>28</v>
      </c>
      <c r="B141" s="187" t="s">
        <v>388</v>
      </c>
      <c r="C141" s="164" t="s">
        <v>279</v>
      </c>
      <c r="D141" s="168">
        <f t="shared" si="208"/>
        <v>176.7</v>
      </c>
      <c r="E141" s="168">
        <v>176.7</v>
      </c>
      <c r="F141" s="164" t="s">
        <v>139</v>
      </c>
      <c r="G141" s="169">
        <v>52800</v>
      </c>
      <c r="H141" s="188">
        <f t="shared" si="209"/>
        <v>132000</v>
      </c>
      <c r="I141" s="169">
        <f t="shared" si="210"/>
        <v>9329760</v>
      </c>
      <c r="J141" s="169">
        <f t="shared" si="211"/>
        <v>9329760</v>
      </c>
      <c r="K141" s="169">
        <v>7000</v>
      </c>
      <c r="L141" s="169">
        <f t="shared" si="212"/>
        <v>1236900</v>
      </c>
      <c r="M141" s="169">
        <f t="shared" si="213"/>
        <v>23324400</v>
      </c>
      <c r="N141" s="169">
        <v>4000</v>
      </c>
      <c r="O141" s="169">
        <f t="shared" si="214"/>
        <v>706800</v>
      </c>
      <c r="P141" s="171">
        <f t="shared" si="215"/>
        <v>706800</v>
      </c>
      <c r="Q141" s="207"/>
      <c r="R141" s="169"/>
      <c r="S141" s="207"/>
      <c r="T141" s="169"/>
      <c r="U141" s="169"/>
      <c r="V141" s="171">
        <f t="shared" si="162"/>
        <v>24031200</v>
      </c>
      <c r="W141" s="171">
        <f t="shared" si="163"/>
        <v>34597860</v>
      </c>
      <c r="X141" s="189"/>
      <c r="Y141" s="189"/>
      <c r="Z141" s="164"/>
      <c r="AA141" s="143"/>
    </row>
    <row r="142" spans="1:27" s="137" customFormat="1" ht="36" customHeight="1">
      <c r="A142" s="164" t="s">
        <v>28</v>
      </c>
      <c r="B142" s="187" t="s">
        <v>388</v>
      </c>
      <c r="C142" s="164" t="s">
        <v>279</v>
      </c>
      <c r="D142" s="168">
        <f t="shared" si="208"/>
        <v>315.8</v>
      </c>
      <c r="E142" s="168">
        <v>315.8</v>
      </c>
      <c r="F142" s="164" t="s">
        <v>137</v>
      </c>
      <c r="G142" s="169">
        <v>52800</v>
      </c>
      <c r="H142" s="188">
        <f t="shared" si="209"/>
        <v>132000</v>
      </c>
      <c r="I142" s="169">
        <f t="shared" si="210"/>
        <v>16674240</v>
      </c>
      <c r="J142" s="169">
        <f t="shared" si="211"/>
        <v>16674240</v>
      </c>
      <c r="K142" s="169">
        <v>7000</v>
      </c>
      <c r="L142" s="169">
        <f t="shared" si="212"/>
        <v>2210600</v>
      </c>
      <c r="M142" s="169">
        <f t="shared" si="213"/>
        <v>41685600</v>
      </c>
      <c r="N142" s="169">
        <v>4000</v>
      </c>
      <c r="O142" s="169">
        <f t="shared" si="214"/>
        <v>1263200</v>
      </c>
      <c r="P142" s="171">
        <f t="shared" si="215"/>
        <v>1263200</v>
      </c>
      <c r="Q142" s="207"/>
      <c r="R142" s="169"/>
      <c r="S142" s="169"/>
      <c r="T142" s="169"/>
      <c r="U142" s="169"/>
      <c r="V142" s="171">
        <f t="shared" si="162"/>
        <v>42948800</v>
      </c>
      <c r="W142" s="171">
        <f t="shared" si="163"/>
        <v>61833640</v>
      </c>
      <c r="X142" s="189"/>
      <c r="Y142" s="189"/>
      <c r="Z142" s="164"/>
      <c r="AA142" s="143"/>
    </row>
    <row r="143" spans="1:27" s="137" customFormat="1" ht="36" customHeight="1">
      <c r="A143" s="164" t="s">
        <v>28</v>
      </c>
      <c r="B143" s="187" t="s">
        <v>388</v>
      </c>
      <c r="C143" s="164" t="s">
        <v>279</v>
      </c>
      <c r="D143" s="168">
        <f t="shared" si="208"/>
        <v>465.6</v>
      </c>
      <c r="E143" s="168">
        <v>465.6</v>
      </c>
      <c r="F143" s="164" t="s">
        <v>137</v>
      </c>
      <c r="G143" s="169">
        <v>52800</v>
      </c>
      <c r="H143" s="188">
        <f t="shared" si="209"/>
        <v>132000</v>
      </c>
      <c r="I143" s="169">
        <f t="shared" si="210"/>
        <v>24583680</v>
      </c>
      <c r="J143" s="169">
        <f t="shared" si="211"/>
        <v>24583680</v>
      </c>
      <c r="K143" s="169">
        <v>7000</v>
      </c>
      <c r="L143" s="169">
        <f t="shared" si="212"/>
        <v>3259200</v>
      </c>
      <c r="M143" s="169">
        <f t="shared" si="213"/>
        <v>61459200</v>
      </c>
      <c r="N143" s="169">
        <v>4000</v>
      </c>
      <c r="O143" s="169">
        <f t="shared" si="214"/>
        <v>1862400</v>
      </c>
      <c r="P143" s="171">
        <f t="shared" si="215"/>
        <v>1862400</v>
      </c>
      <c r="Q143" s="207"/>
      <c r="R143" s="169"/>
      <c r="S143" s="169"/>
      <c r="T143" s="169"/>
      <c r="U143" s="169"/>
      <c r="V143" s="171">
        <f t="shared" si="162"/>
        <v>63321600</v>
      </c>
      <c r="W143" s="171">
        <f t="shared" si="163"/>
        <v>91164480</v>
      </c>
      <c r="X143" s="189"/>
      <c r="Y143" s="189"/>
      <c r="Z143" s="164"/>
      <c r="AA143" s="143"/>
    </row>
    <row r="144" spans="1:27" s="137" customFormat="1" ht="36" customHeight="1">
      <c r="A144" s="164" t="s">
        <v>28</v>
      </c>
      <c r="B144" s="187" t="s">
        <v>388</v>
      </c>
      <c r="C144" s="164" t="s">
        <v>279</v>
      </c>
      <c r="D144" s="168">
        <f t="shared" si="208"/>
        <v>372.4</v>
      </c>
      <c r="E144" s="168">
        <v>372.4</v>
      </c>
      <c r="F144" s="164" t="s">
        <v>137</v>
      </c>
      <c r="G144" s="169">
        <v>52800</v>
      </c>
      <c r="H144" s="188">
        <f t="shared" si="209"/>
        <v>132000</v>
      </c>
      <c r="I144" s="169">
        <f t="shared" si="210"/>
        <v>19662720</v>
      </c>
      <c r="J144" s="169">
        <f t="shared" si="211"/>
        <v>19662720</v>
      </c>
      <c r="K144" s="169">
        <v>7000</v>
      </c>
      <c r="L144" s="169">
        <f t="shared" si="212"/>
        <v>2606800</v>
      </c>
      <c r="M144" s="169">
        <f t="shared" si="213"/>
        <v>49156800</v>
      </c>
      <c r="N144" s="169">
        <v>4000</v>
      </c>
      <c r="O144" s="169">
        <f t="shared" si="214"/>
        <v>1489600</v>
      </c>
      <c r="P144" s="171">
        <f t="shared" si="215"/>
        <v>1489600</v>
      </c>
      <c r="Q144" s="207"/>
      <c r="R144" s="169"/>
      <c r="S144" s="169"/>
      <c r="T144" s="169"/>
      <c r="U144" s="169"/>
      <c r="V144" s="171">
        <f t="shared" si="162"/>
        <v>50646400</v>
      </c>
      <c r="W144" s="171">
        <f t="shared" si="163"/>
        <v>72915920</v>
      </c>
      <c r="X144" s="189"/>
      <c r="Y144" s="189"/>
      <c r="Z144" s="164"/>
      <c r="AA144" s="143"/>
    </row>
    <row r="145" spans="1:27" s="137" customFormat="1" ht="30">
      <c r="A145" s="150">
        <v>53</v>
      </c>
      <c r="B145" s="127" t="s">
        <v>394</v>
      </c>
      <c r="C145" s="150" t="s">
        <v>279</v>
      </c>
      <c r="D145" s="177">
        <f>SUM(D146:D151)</f>
        <v>855.60000000000014</v>
      </c>
      <c r="E145" s="177">
        <f t="shared" ref="E145:W145" si="216">SUM(E146:E151)</f>
        <v>855.60000000000014</v>
      </c>
      <c r="F145" s="186">
        <f t="shared" si="216"/>
        <v>0</v>
      </c>
      <c r="G145" s="186">
        <f t="shared" si="216"/>
        <v>316800</v>
      </c>
      <c r="H145" s="186">
        <f t="shared" si="216"/>
        <v>792000</v>
      </c>
      <c r="I145" s="178">
        <f t="shared" si="216"/>
        <v>45175680</v>
      </c>
      <c r="J145" s="178">
        <f t="shared" si="216"/>
        <v>45175680</v>
      </c>
      <c r="K145" s="178"/>
      <c r="L145" s="178">
        <f t="shared" si="216"/>
        <v>6911100</v>
      </c>
      <c r="M145" s="178">
        <f t="shared" si="216"/>
        <v>112939200</v>
      </c>
      <c r="N145" s="178"/>
      <c r="O145" s="178">
        <f t="shared" si="216"/>
        <v>3422400</v>
      </c>
      <c r="P145" s="178">
        <f t="shared" si="216"/>
        <v>3422400</v>
      </c>
      <c r="Q145" s="178">
        <f t="shared" si="216"/>
        <v>25.829433962264154</v>
      </c>
      <c r="R145" s="178">
        <f t="shared" si="216"/>
        <v>5</v>
      </c>
      <c r="S145" s="178">
        <f t="shared" si="216"/>
        <v>6750000</v>
      </c>
      <c r="T145" s="178">
        <f t="shared" si="216"/>
        <v>0</v>
      </c>
      <c r="U145" s="178">
        <f t="shared" si="216"/>
        <v>0</v>
      </c>
      <c r="V145" s="178">
        <f t="shared" si="216"/>
        <v>123111600</v>
      </c>
      <c r="W145" s="178">
        <f t="shared" si="216"/>
        <v>175198380</v>
      </c>
      <c r="X145" s="154"/>
      <c r="Y145" s="154">
        <v>3312.5</v>
      </c>
      <c r="Z145" s="150" t="s">
        <v>361</v>
      </c>
      <c r="AA145" s="143"/>
    </row>
    <row r="146" spans="1:27" s="137" customFormat="1" ht="30.75">
      <c r="A146" s="164" t="s">
        <v>28</v>
      </c>
      <c r="B146" s="187" t="s">
        <v>394</v>
      </c>
      <c r="C146" s="164" t="s">
        <v>279</v>
      </c>
      <c r="D146" s="168">
        <f t="shared" ref="D146:D151" si="217">E146</f>
        <v>179.5</v>
      </c>
      <c r="E146" s="168">
        <v>179.5</v>
      </c>
      <c r="F146" s="164" t="s">
        <v>142</v>
      </c>
      <c r="G146" s="169">
        <v>52800</v>
      </c>
      <c r="H146" s="188">
        <f t="shared" ref="H146:H151" si="218">G146*2.5</f>
        <v>132000</v>
      </c>
      <c r="I146" s="169">
        <f t="shared" ref="I146:I151" si="219">D146*G146</f>
        <v>9477600</v>
      </c>
      <c r="J146" s="169">
        <f t="shared" ref="J146:J151" si="220">I146</f>
        <v>9477600</v>
      </c>
      <c r="K146" s="169">
        <v>10000</v>
      </c>
      <c r="L146" s="169">
        <f t="shared" ref="L146:L151" si="221">D146*K146</f>
        <v>1795000</v>
      </c>
      <c r="M146" s="169">
        <f t="shared" ref="M146:M151" si="222">D146*H146</f>
        <v>23694000</v>
      </c>
      <c r="N146" s="169">
        <v>4000</v>
      </c>
      <c r="O146" s="169">
        <f t="shared" ref="O146:O151" si="223">D146*N146</f>
        <v>718000</v>
      </c>
      <c r="P146" s="171">
        <f t="shared" ref="P146:P151" si="224">D146*N146</f>
        <v>718000</v>
      </c>
      <c r="Q146" s="171">
        <f>D145/Y145*100</f>
        <v>25.829433962264154</v>
      </c>
      <c r="R146" s="169">
        <v>5</v>
      </c>
      <c r="S146" s="173">
        <f>+IF(Q146&gt;70,R146*12*30*15000,IF(Q146&gt;=30,R146*6*30*15000,R146*3*30*15000))</f>
        <v>6750000</v>
      </c>
      <c r="T146" s="169"/>
      <c r="U146" s="169"/>
      <c r="V146" s="171">
        <f t="shared" si="162"/>
        <v>31162000</v>
      </c>
      <c r="W146" s="171">
        <f t="shared" si="163"/>
        <v>42434600</v>
      </c>
      <c r="X146" s="189"/>
      <c r="Y146" s="189"/>
      <c r="Z146" s="164" t="s">
        <v>362</v>
      </c>
      <c r="AA146" s="143"/>
    </row>
    <row r="147" spans="1:27" s="137" customFormat="1" ht="30.75">
      <c r="A147" s="164" t="s">
        <v>28</v>
      </c>
      <c r="B147" s="187" t="s">
        <v>394</v>
      </c>
      <c r="C147" s="164" t="s">
        <v>279</v>
      </c>
      <c r="D147" s="168">
        <f t="shared" si="217"/>
        <v>102.3</v>
      </c>
      <c r="E147" s="168">
        <v>102.3</v>
      </c>
      <c r="F147" s="164" t="s">
        <v>142</v>
      </c>
      <c r="G147" s="169">
        <v>52800</v>
      </c>
      <c r="H147" s="188">
        <f t="shared" si="218"/>
        <v>132000</v>
      </c>
      <c r="I147" s="169">
        <f t="shared" si="219"/>
        <v>5401440</v>
      </c>
      <c r="J147" s="169">
        <f t="shared" si="220"/>
        <v>5401440</v>
      </c>
      <c r="K147" s="169">
        <v>10000</v>
      </c>
      <c r="L147" s="169">
        <f t="shared" si="221"/>
        <v>1023000</v>
      </c>
      <c r="M147" s="169">
        <f t="shared" si="222"/>
        <v>13503600</v>
      </c>
      <c r="N147" s="169">
        <v>4000</v>
      </c>
      <c r="O147" s="169">
        <f t="shared" si="223"/>
        <v>409200</v>
      </c>
      <c r="P147" s="171">
        <f t="shared" si="224"/>
        <v>409200</v>
      </c>
      <c r="Q147" s="207"/>
      <c r="R147" s="169"/>
      <c r="S147" s="169"/>
      <c r="T147" s="169"/>
      <c r="U147" s="169"/>
      <c r="V147" s="171">
        <f t="shared" si="162"/>
        <v>13912800</v>
      </c>
      <c r="W147" s="171">
        <f t="shared" si="163"/>
        <v>20337240</v>
      </c>
      <c r="X147" s="189"/>
      <c r="Y147" s="189"/>
      <c r="Z147" s="164"/>
      <c r="AA147" s="143"/>
    </row>
    <row r="148" spans="1:27" s="137" customFormat="1" ht="30.75">
      <c r="A148" s="164" t="s">
        <v>28</v>
      </c>
      <c r="B148" s="187" t="s">
        <v>394</v>
      </c>
      <c r="C148" s="164" t="s">
        <v>279</v>
      </c>
      <c r="D148" s="168">
        <f t="shared" si="217"/>
        <v>179.5</v>
      </c>
      <c r="E148" s="168">
        <v>179.5</v>
      </c>
      <c r="F148" s="164" t="s">
        <v>137</v>
      </c>
      <c r="G148" s="169">
        <v>52800</v>
      </c>
      <c r="H148" s="188">
        <f t="shared" si="218"/>
        <v>132000</v>
      </c>
      <c r="I148" s="169">
        <f t="shared" si="219"/>
        <v>9477600</v>
      </c>
      <c r="J148" s="169">
        <f t="shared" si="220"/>
        <v>9477600</v>
      </c>
      <c r="K148" s="169">
        <v>7000</v>
      </c>
      <c r="L148" s="169">
        <f t="shared" si="221"/>
        <v>1256500</v>
      </c>
      <c r="M148" s="169">
        <f t="shared" si="222"/>
        <v>23694000</v>
      </c>
      <c r="N148" s="169">
        <v>4000</v>
      </c>
      <c r="O148" s="169">
        <f t="shared" si="223"/>
        <v>718000</v>
      </c>
      <c r="P148" s="171">
        <f t="shared" si="224"/>
        <v>718000</v>
      </c>
      <c r="Q148" s="207"/>
      <c r="R148" s="169"/>
      <c r="S148" s="169"/>
      <c r="T148" s="169"/>
      <c r="U148" s="169"/>
      <c r="V148" s="171">
        <f t="shared" si="162"/>
        <v>24412000</v>
      </c>
      <c r="W148" s="171">
        <f t="shared" si="163"/>
        <v>35146100</v>
      </c>
      <c r="X148" s="189"/>
      <c r="Y148" s="189"/>
      <c r="Z148" s="164"/>
      <c r="AA148" s="143"/>
    </row>
    <row r="149" spans="1:27" s="137" customFormat="1" ht="30.75">
      <c r="A149" s="164" t="s">
        <v>28</v>
      </c>
      <c r="B149" s="187" t="s">
        <v>394</v>
      </c>
      <c r="C149" s="164" t="s">
        <v>279</v>
      </c>
      <c r="D149" s="168">
        <v>25.5</v>
      </c>
      <c r="E149" s="168">
        <v>25.5</v>
      </c>
      <c r="F149" s="164" t="s">
        <v>142</v>
      </c>
      <c r="G149" s="169">
        <v>52800</v>
      </c>
      <c r="H149" s="188">
        <f t="shared" si="218"/>
        <v>132000</v>
      </c>
      <c r="I149" s="169">
        <f t="shared" si="219"/>
        <v>1346400</v>
      </c>
      <c r="J149" s="169">
        <f t="shared" si="220"/>
        <v>1346400</v>
      </c>
      <c r="K149" s="169">
        <v>10000</v>
      </c>
      <c r="L149" s="169">
        <f t="shared" si="221"/>
        <v>255000</v>
      </c>
      <c r="M149" s="169">
        <f t="shared" si="222"/>
        <v>3366000</v>
      </c>
      <c r="N149" s="169">
        <v>4000</v>
      </c>
      <c r="O149" s="169">
        <f t="shared" si="223"/>
        <v>102000</v>
      </c>
      <c r="P149" s="171">
        <f t="shared" si="224"/>
        <v>102000</v>
      </c>
      <c r="Q149" s="207"/>
      <c r="R149" s="169"/>
      <c r="S149" s="169"/>
      <c r="T149" s="169"/>
      <c r="U149" s="169"/>
      <c r="V149" s="171">
        <f t="shared" si="162"/>
        <v>3468000</v>
      </c>
      <c r="W149" s="171">
        <f t="shared" si="163"/>
        <v>5069400</v>
      </c>
      <c r="X149" s="189"/>
      <c r="Y149" s="189"/>
      <c r="Z149" s="164" t="s">
        <v>363</v>
      </c>
      <c r="AA149" s="143"/>
    </row>
    <row r="150" spans="1:27" s="137" customFormat="1" ht="30.75">
      <c r="A150" s="164" t="s">
        <v>28</v>
      </c>
      <c r="B150" s="187" t="s">
        <v>394</v>
      </c>
      <c r="C150" s="164" t="s">
        <v>279</v>
      </c>
      <c r="D150" s="168">
        <f t="shared" si="217"/>
        <v>289.10000000000002</v>
      </c>
      <c r="E150" s="168">
        <v>289.10000000000002</v>
      </c>
      <c r="F150" s="164" t="s">
        <v>137</v>
      </c>
      <c r="G150" s="169">
        <v>52800</v>
      </c>
      <c r="H150" s="188">
        <f t="shared" si="218"/>
        <v>132000</v>
      </c>
      <c r="I150" s="169">
        <f t="shared" si="219"/>
        <v>15264480.000000002</v>
      </c>
      <c r="J150" s="169">
        <f t="shared" si="220"/>
        <v>15264480.000000002</v>
      </c>
      <c r="K150" s="169">
        <v>7000</v>
      </c>
      <c r="L150" s="169">
        <f t="shared" si="221"/>
        <v>2023700.0000000002</v>
      </c>
      <c r="M150" s="169">
        <f t="shared" si="222"/>
        <v>38161200</v>
      </c>
      <c r="N150" s="169">
        <v>4000</v>
      </c>
      <c r="O150" s="169">
        <f t="shared" si="223"/>
        <v>1156400</v>
      </c>
      <c r="P150" s="171">
        <f t="shared" si="224"/>
        <v>1156400</v>
      </c>
      <c r="Q150" s="207"/>
      <c r="R150" s="169"/>
      <c r="S150" s="169"/>
      <c r="T150" s="169"/>
      <c r="U150" s="169"/>
      <c r="V150" s="171">
        <f t="shared" si="162"/>
        <v>39317600</v>
      </c>
      <c r="W150" s="171">
        <f t="shared" si="163"/>
        <v>56605780</v>
      </c>
      <c r="X150" s="189"/>
      <c r="Y150" s="189"/>
      <c r="Z150" s="164"/>
      <c r="AA150" s="143"/>
    </row>
    <row r="151" spans="1:27" s="137" customFormat="1" ht="30.75">
      <c r="A151" s="164" t="s">
        <v>28</v>
      </c>
      <c r="B151" s="187" t="s">
        <v>394</v>
      </c>
      <c r="C151" s="164" t="s">
        <v>279</v>
      </c>
      <c r="D151" s="168">
        <f t="shared" si="217"/>
        <v>79.7</v>
      </c>
      <c r="E151" s="168">
        <v>79.7</v>
      </c>
      <c r="F151" s="164" t="s">
        <v>137</v>
      </c>
      <c r="G151" s="169">
        <v>52800</v>
      </c>
      <c r="H151" s="188">
        <f t="shared" si="218"/>
        <v>132000</v>
      </c>
      <c r="I151" s="169">
        <f t="shared" si="219"/>
        <v>4208160</v>
      </c>
      <c r="J151" s="169">
        <f t="shared" si="220"/>
        <v>4208160</v>
      </c>
      <c r="K151" s="169">
        <v>7000</v>
      </c>
      <c r="L151" s="169">
        <f t="shared" si="221"/>
        <v>557900</v>
      </c>
      <c r="M151" s="169">
        <f t="shared" si="222"/>
        <v>10520400</v>
      </c>
      <c r="N151" s="169">
        <v>4000</v>
      </c>
      <c r="O151" s="169">
        <f t="shared" si="223"/>
        <v>318800</v>
      </c>
      <c r="P151" s="171">
        <f t="shared" si="224"/>
        <v>318800</v>
      </c>
      <c r="Q151" s="207"/>
      <c r="R151" s="169"/>
      <c r="S151" s="169"/>
      <c r="T151" s="169"/>
      <c r="U151" s="169"/>
      <c r="V151" s="171">
        <f t="shared" si="162"/>
        <v>10839200</v>
      </c>
      <c r="W151" s="171">
        <f t="shared" si="163"/>
        <v>15605260</v>
      </c>
      <c r="X151" s="189"/>
      <c r="Y151" s="189"/>
      <c r="Z151" s="164"/>
      <c r="AA151" s="143"/>
    </row>
    <row r="152" spans="1:27" s="137" customFormat="1" ht="36" customHeight="1">
      <c r="A152" s="150">
        <v>54</v>
      </c>
      <c r="B152" s="127" t="s">
        <v>364</v>
      </c>
      <c r="C152" s="150" t="s">
        <v>279</v>
      </c>
      <c r="D152" s="177">
        <f>SUM(D153:D153)</f>
        <v>164.9</v>
      </c>
      <c r="E152" s="177">
        <f t="shared" ref="E152:W152" si="225">SUM(E153:E153)</f>
        <v>164.9</v>
      </c>
      <c r="F152" s="186">
        <f t="shared" si="225"/>
        <v>0</v>
      </c>
      <c r="G152" s="186">
        <f t="shared" si="225"/>
        <v>52800</v>
      </c>
      <c r="H152" s="186">
        <f t="shared" si="225"/>
        <v>132000</v>
      </c>
      <c r="I152" s="178">
        <f t="shared" si="225"/>
        <v>8706720</v>
      </c>
      <c r="J152" s="178">
        <f t="shared" si="225"/>
        <v>8706720</v>
      </c>
      <c r="K152" s="178"/>
      <c r="L152" s="178">
        <f t="shared" si="225"/>
        <v>1154300</v>
      </c>
      <c r="M152" s="178">
        <f t="shared" si="225"/>
        <v>21766800</v>
      </c>
      <c r="N152" s="178"/>
      <c r="O152" s="178">
        <f t="shared" si="225"/>
        <v>0</v>
      </c>
      <c r="P152" s="178">
        <f t="shared" si="225"/>
        <v>659600</v>
      </c>
      <c r="Q152" s="178">
        <f t="shared" si="225"/>
        <v>3.5274236330966033</v>
      </c>
      <c r="R152" s="178">
        <f t="shared" si="225"/>
        <v>0</v>
      </c>
      <c r="S152" s="178">
        <f t="shared" si="225"/>
        <v>0</v>
      </c>
      <c r="T152" s="178">
        <f t="shared" si="225"/>
        <v>0</v>
      </c>
      <c r="U152" s="178">
        <f t="shared" si="225"/>
        <v>0</v>
      </c>
      <c r="V152" s="178">
        <f t="shared" si="225"/>
        <v>22426400</v>
      </c>
      <c r="W152" s="178">
        <f t="shared" si="225"/>
        <v>32287420</v>
      </c>
      <c r="X152" s="154"/>
      <c r="Y152" s="150">
        <v>4674.8</v>
      </c>
      <c r="Z152" s="184">
        <f>SUM(Z153:Z153)</f>
        <v>0</v>
      </c>
      <c r="AA152" s="143">
        <f>V152-W152</f>
        <v>-9861020</v>
      </c>
    </row>
    <row r="153" spans="1:27" s="191" customFormat="1" ht="33" customHeight="1">
      <c r="A153" s="164" t="s">
        <v>28</v>
      </c>
      <c r="B153" s="187" t="s">
        <v>364</v>
      </c>
      <c r="C153" s="166" t="s">
        <v>320</v>
      </c>
      <c r="D153" s="167">
        <v>164.9</v>
      </c>
      <c r="E153" s="168">
        <v>164.9</v>
      </c>
      <c r="F153" s="164" t="s">
        <v>137</v>
      </c>
      <c r="G153" s="169">
        <v>52800</v>
      </c>
      <c r="H153" s="170">
        <f>G153*2.5</f>
        <v>132000</v>
      </c>
      <c r="I153" s="171">
        <f>D153*G153</f>
        <v>8706720</v>
      </c>
      <c r="J153" s="171">
        <f>I153</f>
        <v>8706720</v>
      </c>
      <c r="K153" s="169">
        <v>7000</v>
      </c>
      <c r="L153" s="171">
        <f>D153*K153</f>
        <v>1154300</v>
      </c>
      <c r="M153" s="171">
        <f>D153*H153</f>
        <v>21766800</v>
      </c>
      <c r="N153" s="171">
        <v>4000</v>
      </c>
      <c r="O153" s="171"/>
      <c r="P153" s="171">
        <f>D153*N153</f>
        <v>659600</v>
      </c>
      <c r="Q153" s="171">
        <f>D152/Y152*100</f>
        <v>3.5274236330966033</v>
      </c>
      <c r="R153" s="172"/>
      <c r="S153" s="173"/>
      <c r="T153" s="171"/>
      <c r="U153" s="171"/>
      <c r="V153" s="171">
        <f t="shared" si="162"/>
        <v>22426400</v>
      </c>
      <c r="W153" s="171">
        <f t="shared" si="163"/>
        <v>32287420</v>
      </c>
      <c r="X153" s="147"/>
      <c r="Y153" s="174"/>
      <c r="Z153" s="174" t="s">
        <v>365</v>
      </c>
    </row>
    <row r="154" spans="1:27" s="157" customFormat="1" ht="33" customHeight="1">
      <c r="A154" s="158">
        <v>55</v>
      </c>
      <c r="B154" s="126" t="s">
        <v>366</v>
      </c>
      <c r="C154" s="158" t="s">
        <v>279</v>
      </c>
      <c r="D154" s="160">
        <f>SUM(D155:D155)</f>
        <v>454</v>
      </c>
      <c r="E154" s="160">
        <f t="shared" ref="E154:W154" si="226">SUM(E155:E155)</f>
        <v>454</v>
      </c>
      <c r="F154" s="160">
        <f t="shared" si="226"/>
        <v>0</v>
      </c>
      <c r="G154" s="160">
        <f t="shared" si="226"/>
        <v>52800</v>
      </c>
      <c r="H154" s="160">
        <f t="shared" si="226"/>
        <v>132000</v>
      </c>
      <c r="I154" s="161">
        <f t="shared" si="226"/>
        <v>23971200</v>
      </c>
      <c r="J154" s="161">
        <f t="shared" si="226"/>
        <v>23971200</v>
      </c>
      <c r="K154" s="161">
        <f t="shared" si="226"/>
        <v>10000</v>
      </c>
      <c r="L154" s="161">
        <f t="shared" si="226"/>
        <v>4540000</v>
      </c>
      <c r="M154" s="161">
        <f t="shared" si="226"/>
        <v>59928000</v>
      </c>
      <c r="N154" s="161">
        <f t="shared" si="226"/>
        <v>4000</v>
      </c>
      <c r="O154" s="161">
        <f t="shared" si="226"/>
        <v>0</v>
      </c>
      <c r="P154" s="161">
        <f t="shared" si="226"/>
        <v>1816000</v>
      </c>
      <c r="Q154" s="161">
        <f t="shared" si="226"/>
        <v>12.82196113872571</v>
      </c>
      <c r="R154" s="161">
        <f t="shared" si="226"/>
        <v>0</v>
      </c>
      <c r="S154" s="161">
        <f t="shared" si="226"/>
        <v>0</v>
      </c>
      <c r="T154" s="161">
        <f t="shared" si="226"/>
        <v>0</v>
      </c>
      <c r="U154" s="161">
        <f t="shared" si="226"/>
        <v>0</v>
      </c>
      <c r="V154" s="161">
        <f t="shared" si="226"/>
        <v>61744000</v>
      </c>
      <c r="W154" s="161">
        <f t="shared" si="226"/>
        <v>90255200</v>
      </c>
      <c r="X154" s="155"/>
      <c r="Y154" s="151">
        <v>3540.8</v>
      </c>
      <c r="Z154" s="163"/>
    </row>
    <row r="155" spans="1:27" s="191" customFormat="1" ht="33" customHeight="1">
      <c r="A155" s="164" t="s">
        <v>28</v>
      </c>
      <c r="B155" s="187" t="s">
        <v>366</v>
      </c>
      <c r="C155" s="164" t="s">
        <v>279</v>
      </c>
      <c r="D155" s="167">
        <f t="shared" ref="D155:D158" si="227">E155</f>
        <v>454</v>
      </c>
      <c r="E155" s="168">
        <v>454</v>
      </c>
      <c r="F155" s="164" t="s">
        <v>142</v>
      </c>
      <c r="G155" s="169">
        <v>52800</v>
      </c>
      <c r="H155" s="170">
        <f>G155*2.5</f>
        <v>132000</v>
      </c>
      <c r="I155" s="171">
        <f>D155*G155</f>
        <v>23971200</v>
      </c>
      <c r="J155" s="171">
        <f>I155</f>
        <v>23971200</v>
      </c>
      <c r="K155" s="169">
        <v>10000</v>
      </c>
      <c r="L155" s="171">
        <f>D155*K155</f>
        <v>4540000</v>
      </c>
      <c r="M155" s="171">
        <f>D155*H155</f>
        <v>59928000</v>
      </c>
      <c r="N155" s="171">
        <v>4000</v>
      </c>
      <c r="O155" s="171"/>
      <c r="P155" s="171">
        <f>D155*N155</f>
        <v>1816000</v>
      </c>
      <c r="Q155" s="171">
        <f>D154/Y154*100</f>
        <v>12.82196113872571</v>
      </c>
      <c r="R155" s="172"/>
      <c r="S155" s="173"/>
      <c r="T155" s="171"/>
      <c r="U155" s="171"/>
      <c r="V155" s="171">
        <f t="shared" si="162"/>
        <v>61744000</v>
      </c>
      <c r="W155" s="171">
        <f t="shared" si="163"/>
        <v>90255200</v>
      </c>
      <c r="X155" s="171"/>
      <c r="Y155" s="175"/>
      <c r="Z155" s="174" t="s">
        <v>367</v>
      </c>
    </row>
    <row r="156" spans="1:27" s="157" customFormat="1" ht="33" customHeight="1">
      <c r="A156" s="150">
        <v>56</v>
      </c>
      <c r="B156" s="127" t="s">
        <v>368</v>
      </c>
      <c r="C156" s="150" t="s">
        <v>279</v>
      </c>
      <c r="D156" s="177">
        <f>SUM(D157:D158)</f>
        <v>8869.4</v>
      </c>
      <c r="E156" s="177">
        <f t="shared" ref="E156:W156" si="228">SUM(E157:E158)</f>
        <v>8869.4</v>
      </c>
      <c r="F156" s="177">
        <f t="shared" si="228"/>
        <v>0</v>
      </c>
      <c r="G156" s="177">
        <f t="shared" si="228"/>
        <v>80200</v>
      </c>
      <c r="H156" s="177">
        <f t="shared" si="228"/>
        <v>200500</v>
      </c>
      <c r="I156" s="178">
        <f t="shared" si="228"/>
        <v>131022684</v>
      </c>
      <c r="J156" s="178">
        <f t="shared" si="228"/>
        <v>131022684</v>
      </c>
      <c r="K156" s="178">
        <f t="shared" si="228"/>
        <v>0</v>
      </c>
      <c r="L156" s="178">
        <f t="shared" si="228"/>
        <v>0</v>
      </c>
      <c r="M156" s="178">
        <f t="shared" si="228"/>
        <v>0</v>
      </c>
      <c r="N156" s="178">
        <f t="shared" si="228"/>
        <v>0</v>
      </c>
      <c r="O156" s="178">
        <f t="shared" si="228"/>
        <v>0</v>
      </c>
      <c r="P156" s="178">
        <f t="shared" si="228"/>
        <v>0</v>
      </c>
      <c r="Q156" s="178">
        <f t="shared" si="228"/>
        <v>0</v>
      </c>
      <c r="R156" s="178">
        <f t="shared" si="228"/>
        <v>0</v>
      </c>
      <c r="S156" s="178">
        <f t="shared" si="228"/>
        <v>0</v>
      </c>
      <c r="T156" s="178">
        <f t="shared" si="228"/>
        <v>0</v>
      </c>
      <c r="U156" s="178">
        <f t="shared" si="228"/>
        <v>0</v>
      </c>
      <c r="V156" s="178">
        <f t="shared" si="228"/>
        <v>0</v>
      </c>
      <c r="W156" s="178">
        <f t="shared" si="228"/>
        <v>131022684</v>
      </c>
      <c r="X156" s="208"/>
      <c r="Y156" s="151">
        <v>15135.1</v>
      </c>
      <c r="Z156" s="163" t="s">
        <v>369</v>
      </c>
    </row>
    <row r="157" spans="1:27" s="191" customFormat="1" ht="33" customHeight="1">
      <c r="A157" s="164" t="s">
        <v>28</v>
      </c>
      <c r="B157" s="187" t="s">
        <v>368</v>
      </c>
      <c r="C157" s="164" t="s">
        <v>279</v>
      </c>
      <c r="D157" s="167">
        <f t="shared" si="227"/>
        <v>7626.8</v>
      </c>
      <c r="E157" s="168">
        <v>7626.8</v>
      </c>
      <c r="F157" s="164" t="s">
        <v>142</v>
      </c>
      <c r="G157" s="169">
        <v>52800</v>
      </c>
      <c r="H157" s="170">
        <f>G157*2.5</f>
        <v>132000</v>
      </c>
      <c r="I157" s="171">
        <f t="shared" ref="I157:I161" si="229">D157*G157*0.3</f>
        <v>120808512</v>
      </c>
      <c r="J157" s="171">
        <f>I157</f>
        <v>120808512</v>
      </c>
      <c r="K157" s="169"/>
      <c r="L157" s="171">
        <v>0</v>
      </c>
      <c r="M157" s="171">
        <v>0</v>
      </c>
      <c r="N157" s="171"/>
      <c r="O157" s="171"/>
      <c r="P157" s="171">
        <f>D157*N157</f>
        <v>0</v>
      </c>
      <c r="Q157" s="171"/>
      <c r="R157" s="172"/>
      <c r="S157" s="173"/>
      <c r="T157" s="171"/>
      <c r="U157" s="171"/>
      <c r="V157" s="171">
        <f t="shared" si="162"/>
        <v>0</v>
      </c>
      <c r="W157" s="171">
        <f t="shared" si="163"/>
        <v>120808512</v>
      </c>
      <c r="X157" s="171"/>
      <c r="Y157" s="175"/>
      <c r="Z157" s="174"/>
    </row>
    <row r="158" spans="1:27" s="191" customFormat="1" ht="33" customHeight="1">
      <c r="A158" s="164" t="s">
        <v>28</v>
      </c>
      <c r="B158" s="187" t="s">
        <v>368</v>
      </c>
      <c r="C158" s="164" t="s">
        <v>279</v>
      </c>
      <c r="D158" s="167">
        <f t="shared" si="227"/>
        <v>1242.5999999999999</v>
      </c>
      <c r="E158" s="168">
        <v>1242.5999999999999</v>
      </c>
      <c r="F158" s="164" t="s">
        <v>370</v>
      </c>
      <c r="G158" s="169">
        <v>27400</v>
      </c>
      <c r="H158" s="170">
        <f>G158*2.5</f>
        <v>68500</v>
      </c>
      <c r="I158" s="171">
        <f t="shared" si="229"/>
        <v>10214172</v>
      </c>
      <c r="J158" s="171">
        <f>I158</f>
        <v>10214172</v>
      </c>
      <c r="K158" s="169"/>
      <c r="L158" s="171">
        <f>D158*K158</f>
        <v>0</v>
      </c>
      <c r="M158" s="171">
        <v>0</v>
      </c>
      <c r="N158" s="171"/>
      <c r="O158" s="171"/>
      <c r="P158" s="171">
        <f>D158*N158</f>
        <v>0</v>
      </c>
      <c r="Q158" s="171"/>
      <c r="R158" s="172"/>
      <c r="S158" s="173"/>
      <c r="T158" s="171"/>
      <c r="U158" s="171"/>
      <c r="V158" s="171">
        <f t="shared" si="162"/>
        <v>0</v>
      </c>
      <c r="W158" s="171">
        <f t="shared" si="163"/>
        <v>10214172</v>
      </c>
      <c r="X158" s="171"/>
      <c r="Y158" s="175"/>
      <c r="Z158" s="174"/>
    </row>
    <row r="159" spans="1:27" s="157" customFormat="1" ht="33" customHeight="1">
      <c r="A159" s="150">
        <v>57</v>
      </c>
      <c r="B159" s="127" t="s">
        <v>371</v>
      </c>
      <c r="C159" s="150" t="s">
        <v>279</v>
      </c>
      <c r="D159" s="177">
        <f>SUM(D160:D161)</f>
        <v>5053.3999999999996</v>
      </c>
      <c r="E159" s="177">
        <f t="shared" ref="E159:W159" si="230">SUM(E160:E161)</f>
        <v>5053.3999999999996</v>
      </c>
      <c r="F159" s="177">
        <f t="shared" si="230"/>
        <v>0</v>
      </c>
      <c r="G159" s="177">
        <f t="shared" si="230"/>
        <v>105600</v>
      </c>
      <c r="H159" s="177">
        <f t="shared" si="230"/>
        <v>264000</v>
      </c>
      <c r="I159" s="178">
        <f t="shared" si="230"/>
        <v>80045856</v>
      </c>
      <c r="J159" s="178">
        <f t="shared" si="230"/>
        <v>80045856</v>
      </c>
      <c r="K159" s="178">
        <f t="shared" si="230"/>
        <v>0</v>
      </c>
      <c r="L159" s="178">
        <f t="shared" si="230"/>
        <v>0</v>
      </c>
      <c r="M159" s="178">
        <f t="shared" si="230"/>
        <v>0</v>
      </c>
      <c r="N159" s="178">
        <f t="shared" si="230"/>
        <v>0</v>
      </c>
      <c r="O159" s="178">
        <f t="shared" si="230"/>
        <v>0</v>
      </c>
      <c r="P159" s="178">
        <f t="shared" si="230"/>
        <v>0</v>
      </c>
      <c r="Q159" s="178">
        <f t="shared" si="230"/>
        <v>0</v>
      </c>
      <c r="R159" s="178">
        <f t="shared" si="230"/>
        <v>8</v>
      </c>
      <c r="S159" s="178">
        <f t="shared" si="230"/>
        <v>0</v>
      </c>
      <c r="T159" s="178">
        <f t="shared" si="230"/>
        <v>0</v>
      </c>
      <c r="U159" s="178">
        <f t="shared" si="230"/>
        <v>0</v>
      </c>
      <c r="V159" s="178">
        <f t="shared" si="230"/>
        <v>0</v>
      </c>
      <c r="W159" s="178">
        <f t="shared" si="230"/>
        <v>80045856</v>
      </c>
      <c r="X159" s="208"/>
      <c r="Y159" s="151"/>
      <c r="Z159" s="163"/>
    </row>
    <row r="160" spans="1:27" s="191" customFormat="1" ht="33" customHeight="1">
      <c r="A160" s="164" t="s">
        <v>28</v>
      </c>
      <c r="B160" s="187" t="s">
        <v>372</v>
      </c>
      <c r="C160" s="164" t="s">
        <v>279</v>
      </c>
      <c r="D160" s="167">
        <v>4291.2</v>
      </c>
      <c r="E160" s="168">
        <v>4291.2</v>
      </c>
      <c r="F160" s="164" t="s">
        <v>142</v>
      </c>
      <c r="G160" s="169">
        <v>52800</v>
      </c>
      <c r="H160" s="170">
        <f t="shared" ref="H160:H161" si="231">G160*2.5</f>
        <v>132000</v>
      </c>
      <c r="I160" s="171">
        <f t="shared" si="229"/>
        <v>67972608</v>
      </c>
      <c r="J160" s="171">
        <f t="shared" ref="J160:J161" si="232">I160</f>
        <v>67972608</v>
      </c>
      <c r="K160" s="169"/>
      <c r="L160" s="171"/>
      <c r="M160" s="171"/>
      <c r="N160" s="171"/>
      <c r="O160" s="171"/>
      <c r="P160" s="171">
        <f t="shared" ref="P160:P161" si="233">D160*N160</f>
        <v>0</v>
      </c>
      <c r="Q160" s="171"/>
      <c r="R160" s="172">
        <v>8</v>
      </c>
      <c r="S160" s="173"/>
      <c r="T160" s="171"/>
      <c r="U160" s="171"/>
      <c r="V160" s="171">
        <f t="shared" si="162"/>
        <v>0</v>
      </c>
      <c r="W160" s="171">
        <f t="shared" si="163"/>
        <v>67972608</v>
      </c>
      <c r="X160" s="171"/>
      <c r="Y160" s="175"/>
      <c r="Z160" s="174" t="s">
        <v>373</v>
      </c>
    </row>
    <row r="161" spans="1:42" s="191" customFormat="1" ht="33" customHeight="1">
      <c r="A161" s="164" t="s">
        <v>28</v>
      </c>
      <c r="B161" s="187" t="s">
        <v>371</v>
      </c>
      <c r="C161" s="164" t="s">
        <v>279</v>
      </c>
      <c r="D161" s="167">
        <f t="shared" ref="D161" si="234">E161</f>
        <v>762.2</v>
      </c>
      <c r="E161" s="168">
        <v>762.2</v>
      </c>
      <c r="F161" s="164" t="s">
        <v>142</v>
      </c>
      <c r="G161" s="169">
        <v>52800</v>
      </c>
      <c r="H161" s="170">
        <f t="shared" si="231"/>
        <v>132000</v>
      </c>
      <c r="I161" s="171">
        <f t="shared" si="229"/>
        <v>12073248</v>
      </c>
      <c r="J161" s="171">
        <f t="shared" si="232"/>
        <v>12073248</v>
      </c>
      <c r="K161" s="169"/>
      <c r="L161" s="171"/>
      <c r="M161" s="171"/>
      <c r="N161" s="171"/>
      <c r="O161" s="171"/>
      <c r="P161" s="171">
        <f t="shared" si="233"/>
        <v>0</v>
      </c>
      <c r="Q161" s="171"/>
      <c r="R161" s="172"/>
      <c r="S161" s="171"/>
      <c r="T161" s="171"/>
      <c r="U161" s="171"/>
      <c r="V161" s="171">
        <f t="shared" si="162"/>
        <v>0</v>
      </c>
      <c r="W161" s="171">
        <f t="shared" si="163"/>
        <v>12073248</v>
      </c>
      <c r="X161" s="171"/>
      <c r="Y161" s="175"/>
      <c r="Z161" s="174"/>
    </row>
    <row r="162" spans="1:42" s="157" customFormat="1" ht="33" customHeight="1">
      <c r="A162" s="150">
        <v>58</v>
      </c>
      <c r="B162" s="127" t="s">
        <v>374</v>
      </c>
      <c r="C162" s="150" t="s">
        <v>279</v>
      </c>
      <c r="D162" s="177">
        <f>SUM(D163:D163)</f>
        <v>348.7</v>
      </c>
      <c r="E162" s="177">
        <f t="shared" ref="E162:W162" si="235">SUM(E163:E163)</f>
        <v>348.7</v>
      </c>
      <c r="F162" s="177">
        <f t="shared" si="235"/>
        <v>0</v>
      </c>
      <c r="G162" s="177">
        <f t="shared" si="235"/>
        <v>52800</v>
      </c>
      <c r="H162" s="177">
        <f t="shared" si="235"/>
        <v>132000</v>
      </c>
      <c r="I162" s="178">
        <f t="shared" si="235"/>
        <v>18411360</v>
      </c>
      <c r="J162" s="178">
        <f t="shared" si="235"/>
        <v>18411360</v>
      </c>
      <c r="K162" s="178"/>
      <c r="L162" s="178">
        <f t="shared" si="235"/>
        <v>2440900</v>
      </c>
      <c r="M162" s="178">
        <f t="shared" si="235"/>
        <v>46028400</v>
      </c>
      <c r="N162" s="178"/>
      <c r="O162" s="178">
        <f t="shared" si="235"/>
        <v>0</v>
      </c>
      <c r="P162" s="178">
        <f t="shared" si="235"/>
        <v>1394800</v>
      </c>
      <c r="Q162" s="178">
        <f t="shared" si="235"/>
        <v>23.246666666666666</v>
      </c>
      <c r="R162" s="178">
        <f t="shared" si="235"/>
        <v>1</v>
      </c>
      <c r="S162" s="178">
        <f t="shared" si="235"/>
        <v>1350000</v>
      </c>
      <c r="T162" s="178">
        <f t="shared" si="235"/>
        <v>0</v>
      </c>
      <c r="U162" s="178">
        <f t="shared" si="235"/>
        <v>0</v>
      </c>
      <c r="V162" s="178">
        <f t="shared" si="235"/>
        <v>48773200</v>
      </c>
      <c r="W162" s="178">
        <f t="shared" si="235"/>
        <v>69625460</v>
      </c>
      <c r="X162" s="208"/>
      <c r="Y162" s="151">
        <v>1500</v>
      </c>
      <c r="Z162" s="163"/>
    </row>
    <row r="163" spans="1:42" s="191" customFormat="1" ht="33" customHeight="1">
      <c r="A163" s="164" t="s">
        <v>28</v>
      </c>
      <c r="B163" s="187" t="s">
        <v>374</v>
      </c>
      <c r="C163" s="164" t="s">
        <v>279</v>
      </c>
      <c r="D163" s="167">
        <f>E163</f>
        <v>348.7</v>
      </c>
      <c r="E163" s="168">
        <v>348.7</v>
      </c>
      <c r="F163" s="164" t="s">
        <v>137</v>
      </c>
      <c r="G163" s="169">
        <v>52800</v>
      </c>
      <c r="H163" s="170">
        <f>G163*2.5</f>
        <v>132000</v>
      </c>
      <c r="I163" s="171">
        <f t="shared" ref="I163:I165" si="236">D163*G163</f>
        <v>18411360</v>
      </c>
      <c r="J163" s="171">
        <f>I163</f>
        <v>18411360</v>
      </c>
      <c r="K163" s="169">
        <v>7000</v>
      </c>
      <c r="L163" s="171">
        <f t="shared" ref="L163" si="237">D163*K163</f>
        <v>2440900</v>
      </c>
      <c r="M163" s="171">
        <f t="shared" ref="M163:M165" si="238">D163*H163</f>
        <v>46028400</v>
      </c>
      <c r="N163" s="171">
        <v>4000</v>
      </c>
      <c r="O163" s="171"/>
      <c r="P163" s="171">
        <f>D163*N163</f>
        <v>1394800</v>
      </c>
      <c r="Q163" s="171">
        <f>D162/Y162*100</f>
        <v>23.246666666666666</v>
      </c>
      <c r="R163" s="172">
        <v>1</v>
      </c>
      <c r="S163" s="173">
        <f>+IF(Q163&gt;70,R163*12*30*15000,IF(Q163&gt;=30,R163*6*30*15000,R163*3*30*15000))</f>
        <v>1350000</v>
      </c>
      <c r="T163" s="171"/>
      <c r="U163" s="171"/>
      <c r="V163" s="171">
        <f t="shared" si="162"/>
        <v>48773200</v>
      </c>
      <c r="W163" s="171">
        <f t="shared" si="163"/>
        <v>69625460</v>
      </c>
      <c r="X163" s="171"/>
      <c r="Y163" s="175"/>
      <c r="Z163" s="174" t="s">
        <v>375</v>
      </c>
    </row>
    <row r="164" spans="1:42" s="174" customFormat="1" ht="34.15" customHeight="1">
      <c r="A164" s="199">
        <v>59</v>
      </c>
      <c r="B164" s="200" t="s">
        <v>237</v>
      </c>
      <c r="C164" s="199" t="s">
        <v>233</v>
      </c>
      <c r="D164" s="201">
        <f>SUM(D165:D165)</f>
        <v>180.1</v>
      </c>
      <c r="E164" s="201">
        <f t="shared" ref="E164:W164" si="239">SUM(E165:E165)</f>
        <v>180.1</v>
      </c>
      <c r="F164" s="201">
        <f t="shared" si="239"/>
        <v>0</v>
      </c>
      <c r="G164" s="201">
        <f t="shared" si="239"/>
        <v>52800</v>
      </c>
      <c r="H164" s="201">
        <f t="shared" si="239"/>
        <v>132000</v>
      </c>
      <c r="I164" s="202">
        <f t="shared" si="239"/>
        <v>9509280</v>
      </c>
      <c r="J164" s="202">
        <f t="shared" si="239"/>
        <v>9509280</v>
      </c>
      <c r="K164" s="202">
        <f t="shared" si="239"/>
        <v>7000</v>
      </c>
      <c r="L164" s="202">
        <f t="shared" si="239"/>
        <v>1260700</v>
      </c>
      <c r="M164" s="202">
        <f t="shared" si="239"/>
        <v>23773200</v>
      </c>
      <c r="N164" s="202">
        <f t="shared" si="239"/>
        <v>4000</v>
      </c>
      <c r="O164" s="202">
        <f t="shared" si="239"/>
        <v>0</v>
      </c>
      <c r="P164" s="202">
        <f t="shared" si="239"/>
        <v>720400</v>
      </c>
      <c r="Q164" s="202">
        <f t="shared" si="239"/>
        <v>7.139176279383201</v>
      </c>
      <c r="R164" s="202">
        <f t="shared" si="239"/>
        <v>0</v>
      </c>
      <c r="S164" s="202">
        <f t="shared" si="239"/>
        <v>0</v>
      </c>
      <c r="T164" s="202">
        <f t="shared" si="239"/>
        <v>0</v>
      </c>
      <c r="U164" s="202">
        <f t="shared" si="239"/>
        <v>0</v>
      </c>
      <c r="V164" s="202">
        <f t="shared" si="239"/>
        <v>24493600</v>
      </c>
      <c r="W164" s="202">
        <f t="shared" si="239"/>
        <v>35263580</v>
      </c>
      <c r="X164" s="201"/>
      <c r="Y164" s="201">
        <v>2522.6999999999998</v>
      </c>
      <c r="Z164" s="202" t="s">
        <v>341</v>
      </c>
      <c r="AA164" s="209">
        <f>SUM(AA165:AA165)</f>
        <v>2522.6999999999998</v>
      </c>
      <c r="AB164" s="143"/>
      <c r="AC164" s="143"/>
      <c r="AD164" s="143"/>
      <c r="AE164" s="143"/>
      <c r="AF164" s="210"/>
      <c r="AG164" s="143"/>
      <c r="AH164" s="143"/>
      <c r="AI164" s="143"/>
      <c r="AJ164" s="210"/>
      <c r="AK164" s="210"/>
      <c r="AL164" s="210"/>
      <c r="AM164" s="210"/>
      <c r="AN164" s="210"/>
      <c r="AO164" s="143"/>
      <c r="AP164" s="143"/>
    </row>
    <row r="165" spans="1:42" s="174" customFormat="1" ht="34.15" customHeight="1">
      <c r="A165" s="203" t="s">
        <v>28</v>
      </c>
      <c r="B165" s="204" t="s">
        <v>237</v>
      </c>
      <c r="C165" s="203" t="s">
        <v>233</v>
      </c>
      <c r="D165" s="205">
        <v>180.1</v>
      </c>
      <c r="E165" s="205">
        <v>180.1</v>
      </c>
      <c r="F165" s="203" t="s">
        <v>137</v>
      </c>
      <c r="G165" s="206">
        <v>52800</v>
      </c>
      <c r="H165" s="211">
        <f>G165*2.5</f>
        <v>132000</v>
      </c>
      <c r="I165" s="206">
        <f t="shared" si="236"/>
        <v>9509280</v>
      </c>
      <c r="J165" s="206">
        <f>I165</f>
        <v>9509280</v>
      </c>
      <c r="K165" s="169">
        <v>7000</v>
      </c>
      <c r="L165" s="171">
        <f>D165*K165</f>
        <v>1260700</v>
      </c>
      <c r="M165" s="171">
        <f t="shared" si="238"/>
        <v>23773200</v>
      </c>
      <c r="N165" s="171">
        <v>4000</v>
      </c>
      <c r="O165" s="171"/>
      <c r="P165" s="171">
        <f>D165*N165</f>
        <v>720400</v>
      </c>
      <c r="Q165" s="171">
        <f>D164/Y164*100</f>
        <v>7.139176279383201</v>
      </c>
      <c r="R165" s="172"/>
      <c r="S165" s="173"/>
      <c r="T165" s="171"/>
      <c r="U165" s="171"/>
      <c r="V165" s="171">
        <f t="shared" si="162"/>
        <v>24493600</v>
      </c>
      <c r="W165" s="171">
        <f t="shared" si="163"/>
        <v>35263580</v>
      </c>
      <c r="X165" s="206"/>
      <c r="Y165" s="151"/>
      <c r="Z165" s="206" t="s">
        <v>342</v>
      </c>
      <c r="AA165" s="212">
        <v>2522.6999999999998</v>
      </c>
      <c r="AB165" s="143"/>
      <c r="AC165" s="143"/>
      <c r="AD165" s="143"/>
      <c r="AE165" s="143"/>
      <c r="AF165" s="210"/>
      <c r="AG165" s="143"/>
      <c r="AH165" s="143"/>
      <c r="AI165" s="143"/>
      <c r="AJ165" s="210"/>
      <c r="AK165" s="210"/>
      <c r="AL165" s="210"/>
      <c r="AM165" s="210"/>
      <c r="AN165" s="210"/>
      <c r="AO165" s="143"/>
      <c r="AP165" s="143"/>
    </row>
    <row r="166" spans="1:42" s="174" customFormat="1" ht="16.5">
      <c r="A166" s="213"/>
      <c r="B166" s="214"/>
      <c r="C166" s="213"/>
      <c r="D166" s="215"/>
      <c r="E166" s="215"/>
      <c r="F166" s="213"/>
      <c r="G166" s="216"/>
      <c r="H166" s="217"/>
      <c r="I166" s="216"/>
      <c r="J166" s="216"/>
      <c r="K166" s="218"/>
      <c r="L166" s="219"/>
      <c r="M166" s="219"/>
      <c r="N166" s="219"/>
      <c r="O166" s="219"/>
      <c r="P166" s="219"/>
      <c r="Q166" s="219"/>
      <c r="R166" s="220"/>
      <c r="S166" s="221"/>
      <c r="T166" s="219"/>
      <c r="U166" s="219"/>
      <c r="V166" s="219"/>
      <c r="W166" s="219"/>
      <c r="X166" s="216"/>
      <c r="Y166" s="222"/>
      <c r="Z166" s="216"/>
      <c r="AA166" s="223"/>
      <c r="AB166" s="143"/>
      <c r="AC166" s="143"/>
      <c r="AD166" s="143"/>
      <c r="AE166" s="143"/>
      <c r="AF166" s="210"/>
      <c r="AG166" s="143"/>
      <c r="AH166" s="143"/>
      <c r="AI166" s="143"/>
      <c r="AJ166" s="210"/>
      <c r="AK166" s="210"/>
      <c r="AL166" s="210"/>
      <c r="AM166" s="210"/>
      <c r="AN166" s="210"/>
      <c r="AO166" s="143"/>
      <c r="AP166" s="143"/>
    </row>
    <row r="167" spans="1:42" ht="19.149999999999999">
      <c r="L167" s="148"/>
      <c r="M167" s="148"/>
      <c r="N167" s="148"/>
      <c r="O167" s="148"/>
      <c r="P167" s="224"/>
      <c r="Q167" s="293" t="s">
        <v>390</v>
      </c>
      <c r="R167" s="293"/>
      <c r="S167" s="293"/>
      <c r="T167" s="293"/>
      <c r="U167" s="293"/>
      <c r="V167" s="148"/>
      <c r="W167" s="148"/>
      <c r="Y167" s="148"/>
      <c r="AK167" s="227"/>
    </row>
    <row r="168" spans="1:42" s="247" customFormat="1" ht="18.75">
      <c r="D168" s="292" t="s">
        <v>376</v>
      </c>
      <c r="E168" s="292"/>
      <c r="F168" s="292"/>
      <c r="G168" s="292"/>
      <c r="H168" s="292"/>
      <c r="I168" s="292"/>
      <c r="J168" s="292"/>
      <c r="K168" s="292"/>
      <c r="L168" s="292"/>
      <c r="M168" s="292"/>
      <c r="P168" s="248"/>
      <c r="Q168" s="294" t="s">
        <v>377</v>
      </c>
      <c r="R168" s="294"/>
      <c r="S168" s="294"/>
      <c r="T168" s="294"/>
      <c r="U168" s="294"/>
      <c r="AK168" s="248"/>
    </row>
    <row r="169" spans="1:42" s="237" customFormat="1" ht="17.649999999999999">
      <c r="D169" s="249"/>
      <c r="E169" s="249"/>
      <c r="G169" s="250"/>
      <c r="I169" s="250"/>
      <c r="J169" s="250"/>
      <c r="K169" s="250"/>
      <c r="P169" s="249"/>
      <c r="Q169" s="294" t="s">
        <v>378</v>
      </c>
      <c r="R169" s="294"/>
      <c r="S169" s="294"/>
      <c r="T169" s="294"/>
      <c r="U169" s="294"/>
      <c r="AK169" s="248"/>
    </row>
    <row r="170" spans="1:42">
      <c r="L170" s="148"/>
      <c r="M170" s="148"/>
      <c r="N170" s="148"/>
      <c r="O170" s="148"/>
      <c r="P170" s="224"/>
      <c r="Q170" s="251"/>
      <c r="R170" s="148"/>
      <c r="S170" s="251"/>
      <c r="T170" s="148"/>
      <c r="U170" s="148"/>
      <c r="V170" s="148"/>
      <c r="W170" s="148"/>
      <c r="Y170" s="148"/>
      <c r="AK170" s="227"/>
    </row>
    <row r="171" spans="1:42">
      <c r="L171" s="148"/>
      <c r="M171" s="148"/>
      <c r="N171" s="148"/>
      <c r="O171" s="148"/>
      <c r="P171" s="224"/>
      <c r="Q171" s="251"/>
      <c r="R171" s="148"/>
      <c r="S171" s="251"/>
      <c r="T171" s="148"/>
      <c r="U171" s="148"/>
      <c r="V171" s="148"/>
      <c r="W171" s="148"/>
      <c r="Y171" s="148"/>
      <c r="AK171" s="227"/>
    </row>
    <row r="172" spans="1:42">
      <c r="L172" s="148"/>
      <c r="M172" s="148"/>
      <c r="N172" s="148"/>
      <c r="O172" s="148"/>
      <c r="P172" s="224"/>
      <c r="Q172" s="251"/>
      <c r="R172" s="148"/>
      <c r="S172" s="251"/>
      <c r="T172" s="148"/>
      <c r="U172" s="148"/>
      <c r="V172" s="148"/>
      <c r="W172" s="148"/>
      <c r="Y172" s="148"/>
      <c r="AK172" s="227"/>
    </row>
    <row r="173" spans="1:42">
      <c r="L173" s="148"/>
      <c r="M173" s="148"/>
      <c r="N173" s="148"/>
      <c r="O173" s="148"/>
      <c r="P173" s="224"/>
      <c r="Q173" s="251"/>
      <c r="R173" s="148"/>
      <c r="S173" s="251"/>
      <c r="T173" s="148"/>
      <c r="U173" s="148"/>
      <c r="V173" s="148"/>
      <c r="W173" s="148"/>
      <c r="Y173" s="148"/>
      <c r="AK173" s="227"/>
    </row>
    <row r="174" spans="1:42">
      <c r="L174" s="148"/>
      <c r="M174" s="148"/>
      <c r="N174" s="148"/>
      <c r="O174" s="148"/>
      <c r="P174" s="224"/>
      <c r="Q174" s="251"/>
      <c r="R174" s="148"/>
      <c r="S174" s="251"/>
      <c r="T174" s="148"/>
      <c r="U174" s="148"/>
      <c r="V174" s="148"/>
      <c r="W174" s="148"/>
      <c r="Y174" s="148"/>
      <c r="AK174" s="227"/>
    </row>
    <row r="175" spans="1:42">
      <c r="L175" s="148"/>
      <c r="M175" s="148"/>
      <c r="N175" s="148"/>
      <c r="O175" s="148"/>
      <c r="P175" s="224"/>
      <c r="Q175" s="251"/>
      <c r="R175" s="148"/>
      <c r="S175" s="251"/>
      <c r="T175" s="148"/>
      <c r="U175" s="148"/>
      <c r="V175" s="148"/>
      <c r="W175" s="148"/>
      <c r="Y175" s="148"/>
      <c r="AK175" s="227"/>
    </row>
    <row r="176" spans="1:42">
      <c r="L176" s="148"/>
      <c r="M176" s="148"/>
      <c r="N176" s="148"/>
      <c r="O176" s="148"/>
      <c r="P176" s="224"/>
      <c r="Q176" s="251"/>
      <c r="R176" s="148"/>
      <c r="S176" s="251"/>
      <c r="T176" s="148"/>
      <c r="U176" s="148"/>
      <c r="V176" s="148"/>
      <c r="W176" s="148"/>
      <c r="Y176" s="148"/>
      <c r="AK176" s="227"/>
    </row>
    <row r="177" spans="1:37" s="228" customFormat="1" ht="27.4" customHeight="1">
      <c r="A177" s="292"/>
      <c r="B177" s="292"/>
      <c r="C177" s="292"/>
      <c r="D177" s="292"/>
      <c r="E177" s="292"/>
      <c r="F177" s="292"/>
      <c r="G177" s="292"/>
      <c r="H177" s="292"/>
      <c r="I177" s="292"/>
      <c r="J177" s="292"/>
      <c r="K177" s="292"/>
      <c r="L177" s="292"/>
      <c r="M177" s="292"/>
      <c r="N177" s="292"/>
      <c r="O177" s="292"/>
      <c r="P177" s="292"/>
      <c r="Q177" s="295" t="s">
        <v>379</v>
      </c>
      <c r="R177" s="295"/>
      <c r="S177" s="295"/>
      <c r="T177" s="295"/>
      <c r="U177" s="295"/>
      <c r="AK177" s="231"/>
    </row>
    <row r="178" spans="1:37">
      <c r="L178" s="148"/>
      <c r="M178" s="148"/>
      <c r="N178" s="148"/>
      <c r="O178" s="148"/>
      <c r="P178" s="224"/>
      <c r="Q178" s="251"/>
      <c r="R178" s="148"/>
      <c r="S178" s="251"/>
      <c r="T178" s="148"/>
      <c r="U178" s="148"/>
      <c r="V178" s="148"/>
      <c r="W178" s="148"/>
      <c r="Y178" s="148"/>
      <c r="AK178" s="227"/>
    </row>
    <row r="179" spans="1:37">
      <c r="L179" s="148"/>
      <c r="M179" s="148"/>
      <c r="N179" s="148"/>
      <c r="O179" s="148"/>
      <c r="P179" s="148"/>
      <c r="Q179" s="252"/>
      <c r="R179" s="148"/>
      <c r="S179" s="148"/>
      <c r="T179" s="251"/>
      <c r="U179" s="148"/>
      <c r="V179" s="148"/>
      <c r="W179" s="148"/>
    </row>
    <row r="180" spans="1:37">
      <c r="L180" s="148"/>
      <c r="M180" s="148"/>
      <c r="N180" s="148"/>
      <c r="O180" s="148"/>
      <c r="P180" s="148"/>
      <c r="Q180" s="252"/>
      <c r="R180" s="148"/>
      <c r="S180" s="148"/>
      <c r="T180" s="251"/>
      <c r="U180" s="148"/>
      <c r="V180" s="148"/>
      <c r="W180" s="148"/>
    </row>
    <row r="181" spans="1:37">
      <c r="L181" s="148"/>
      <c r="M181" s="148"/>
      <c r="N181" s="148"/>
      <c r="O181" s="148"/>
      <c r="P181" s="148"/>
      <c r="Q181" s="252"/>
      <c r="R181" s="148"/>
      <c r="S181" s="148"/>
      <c r="T181" s="251"/>
      <c r="U181" s="148"/>
      <c r="V181" s="148"/>
      <c r="W181" s="148"/>
    </row>
  </sheetData>
  <mergeCells count="34">
    <mergeCell ref="D168:M168"/>
    <mergeCell ref="Q167:U167"/>
    <mergeCell ref="Q168:U168"/>
    <mergeCell ref="A177:P177"/>
    <mergeCell ref="Q177:U177"/>
    <mergeCell ref="Q169:U169"/>
    <mergeCell ref="B1:F1"/>
    <mergeCell ref="B2:F2"/>
    <mergeCell ref="A4:W4"/>
    <mergeCell ref="A5:W5"/>
    <mergeCell ref="A7:A9"/>
    <mergeCell ref="B7:B9"/>
    <mergeCell ref="C7:C9"/>
    <mergeCell ref="D7:E7"/>
    <mergeCell ref="F7:F9"/>
    <mergeCell ref="G7:G9"/>
    <mergeCell ref="D8:D9"/>
    <mergeCell ref="E8:E9"/>
    <mergeCell ref="I8:I9"/>
    <mergeCell ref="J8:J9"/>
    <mergeCell ref="K8:K9"/>
    <mergeCell ref="L8:L9"/>
    <mergeCell ref="Y7:Y9"/>
    <mergeCell ref="M8:M9"/>
    <mergeCell ref="N8:P8"/>
    <mergeCell ref="Q8:S8"/>
    <mergeCell ref="T8:U8"/>
    <mergeCell ref="V8:V9"/>
    <mergeCell ref="X8:X10"/>
    <mergeCell ref="H7:H9"/>
    <mergeCell ref="I7:J7"/>
    <mergeCell ref="K7:L7"/>
    <mergeCell ref="M7:V7"/>
    <mergeCell ref="W7:W9"/>
  </mergeCells>
  <pageMargins left="0.47222222222222199" right="0.25" top="0.55069444444444404" bottom="0.43263888888888902" header="0.29861111111111099" footer="0.196527777777778"/>
  <pageSetup paperSize="9" scale="5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8"/>
  <sheetViews>
    <sheetView zoomScale="85" zoomScaleNormal="85" workbookViewId="0">
      <pane xSplit="2" ySplit="9" topLeftCell="C104" activePane="bottomRight" state="frozen"/>
      <selection pane="topRight"/>
      <selection pane="bottomLeft"/>
      <selection pane="bottomRight" activeCell="C185" sqref="C185"/>
    </sheetView>
  </sheetViews>
  <sheetFormatPr defaultColWidth="9" defaultRowHeight="13.9"/>
  <cols>
    <col min="1" max="1" width="5.73046875" style="148" customWidth="1"/>
    <col min="2" max="2" width="23.73046875" style="148" customWidth="1"/>
    <col min="3" max="3" width="13.59765625" style="148" customWidth="1"/>
    <col min="4" max="4" width="12" style="224" customWidth="1"/>
    <col min="5" max="5" width="12.3984375" style="224" customWidth="1"/>
    <col min="6" max="6" width="8.59765625" style="148" customWidth="1"/>
    <col min="7" max="7" width="14.73046875" style="225" hidden="1" customWidth="1"/>
    <col min="8" max="8" width="15.86328125" style="148" hidden="1" customWidth="1"/>
    <col min="9" max="9" width="14" style="225" customWidth="1"/>
    <col min="10" max="10" width="15.73046875" style="225" customWidth="1"/>
    <col min="11" max="11" width="12" style="225" customWidth="1"/>
    <col min="12" max="12" width="12.73046875" style="225" customWidth="1"/>
    <col min="13" max="13" width="14.59765625" style="225" customWidth="1"/>
    <col min="14" max="14" width="10.265625" style="225" customWidth="1"/>
    <col min="15" max="15" width="14.73046875" style="225" hidden="1" customWidth="1"/>
    <col min="16" max="16" width="13.3984375" style="225" customWidth="1"/>
    <col min="17" max="17" width="11.265625" style="225" customWidth="1"/>
    <col min="18" max="18" width="15.265625" style="238" customWidth="1"/>
    <col min="19" max="19" width="14" style="225" customWidth="1"/>
    <col min="20" max="20" width="15.265625" style="232" customWidth="1"/>
    <col min="21" max="21" width="14.73046875" style="225" customWidth="1"/>
    <col min="22" max="22" width="15.59765625" style="225" customWidth="1"/>
    <col min="23" max="23" width="15.3984375" style="225" customWidth="1"/>
    <col min="24" max="24" width="18.86328125" style="148" customWidth="1"/>
    <col min="25" max="25" width="15.265625" style="149" customWidth="1"/>
    <col min="26" max="26" width="22.265625" style="148" customWidth="1"/>
    <col min="27" max="27" width="15.73046875" style="148" customWidth="1"/>
    <col min="28" max="16384" width="9" style="148"/>
  </cols>
  <sheetData>
    <row r="1" spans="1:29" s="137" customFormat="1" ht="19.149999999999999">
      <c r="A1" s="128"/>
      <c r="B1" s="299" t="s">
        <v>0</v>
      </c>
      <c r="C1" s="299"/>
      <c r="D1" s="299"/>
      <c r="E1" s="299"/>
      <c r="F1" s="299"/>
      <c r="G1" s="128"/>
      <c r="H1" s="128"/>
      <c r="I1" s="129"/>
      <c r="J1" s="129"/>
      <c r="K1" s="129"/>
      <c r="L1" s="129"/>
      <c r="M1" s="129"/>
      <c r="N1" s="129"/>
      <c r="O1" s="129"/>
      <c r="P1" s="129"/>
      <c r="Q1" s="130"/>
      <c r="R1" s="129"/>
      <c r="S1" s="131"/>
      <c r="T1" s="129"/>
      <c r="U1" s="129"/>
      <c r="V1" s="129"/>
      <c r="W1" s="132"/>
      <c r="X1" s="133"/>
      <c r="Y1" s="134"/>
      <c r="Z1" s="134"/>
      <c r="AA1" s="135"/>
      <c r="AB1" s="136"/>
      <c r="AC1" s="136"/>
    </row>
    <row r="2" spans="1:29" s="137" customFormat="1" ht="17.25">
      <c r="A2" s="138"/>
      <c r="B2" s="300" t="s">
        <v>380</v>
      </c>
      <c r="C2" s="300"/>
      <c r="D2" s="300"/>
      <c r="E2" s="300"/>
      <c r="F2" s="300"/>
      <c r="G2" s="139"/>
      <c r="H2" s="139"/>
      <c r="I2" s="129"/>
      <c r="J2" s="129"/>
      <c r="K2" s="129"/>
      <c r="L2" s="129"/>
      <c r="M2" s="129"/>
      <c r="N2" s="129"/>
      <c r="O2" s="129"/>
      <c r="P2" s="129"/>
      <c r="Q2" s="130"/>
      <c r="R2" s="129"/>
      <c r="S2" s="131"/>
      <c r="T2" s="129"/>
      <c r="U2" s="129"/>
      <c r="V2" s="129"/>
      <c r="W2" s="132"/>
      <c r="X2" s="133"/>
      <c r="Y2" s="134"/>
      <c r="Z2" s="134"/>
      <c r="AA2" s="135"/>
      <c r="AB2" s="136"/>
      <c r="AC2" s="136"/>
    </row>
    <row r="3" spans="1:29" s="137" customFormat="1" ht="6" customHeight="1">
      <c r="A3" s="140"/>
      <c r="B3" s="139"/>
      <c r="C3" s="141"/>
      <c r="D3" s="142"/>
      <c r="E3" s="142"/>
      <c r="F3" s="139"/>
      <c r="G3" s="139"/>
      <c r="H3" s="139"/>
      <c r="I3" s="129"/>
      <c r="J3" s="129"/>
      <c r="K3" s="129"/>
      <c r="L3" s="129"/>
      <c r="M3" s="129"/>
      <c r="N3" s="129"/>
      <c r="O3" s="129"/>
      <c r="P3" s="129"/>
      <c r="Q3" s="130"/>
      <c r="R3" s="129"/>
      <c r="S3" s="131"/>
      <c r="T3" s="129"/>
      <c r="U3" s="129"/>
      <c r="V3" s="129"/>
      <c r="W3" s="132"/>
      <c r="X3" s="133"/>
      <c r="Y3" s="134"/>
      <c r="Z3" s="141"/>
      <c r="AA3" s="135"/>
      <c r="AB3" s="136"/>
      <c r="AC3" s="136"/>
    </row>
    <row r="4" spans="1:29" s="137" customFormat="1" ht="17.25">
      <c r="A4" s="300" t="s">
        <v>258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132"/>
      <c r="X4" s="133"/>
      <c r="Y4" s="133"/>
      <c r="Z4" s="133"/>
      <c r="AA4" s="135"/>
      <c r="AB4" s="136"/>
      <c r="AC4" s="136"/>
    </row>
    <row r="5" spans="1:29" s="137" customFormat="1" ht="17.25" customHeight="1">
      <c r="A5" s="301" t="s">
        <v>395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132"/>
      <c r="X5" s="133"/>
      <c r="Y5" s="133"/>
      <c r="Z5" s="133"/>
      <c r="AA5" s="135"/>
      <c r="AB5" s="136"/>
      <c r="AC5" s="136"/>
    </row>
    <row r="6" spans="1:29" ht="9" customHeight="1">
      <c r="A6" s="143"/>
      <c r="B6" s="144"/>
      <c r="C6" s="143"/>
      <c r="D6" s="145"/>
      <c r="E6" s="145"/>
      <c r="F6" s="143"/>
      <c r="G6" s="131"/>
      <c r="H6" s="143"/>
      <c r="I6" s="131"/>
      <c r="J6" s="131"/>
      <c r="K6" s="131"/>
      <c r="L6" s="131"/>
      <c r="M6" s="131"/>
      <c r="N6" s="131"/>
      <c r="O6" s="131"/>
      <c r="P6" s="131"/>
      <c r="Q6" s="131"/>
      <c r="R6" s="146"/>
      <c r="S6" s="147"/>
      <c r="T6" s="147"/>
      <c r="U6" s="131"/>
      <c r="V6" s="131"/>
      <c r="W6" s="131"/>
    </row>
    <row r="7" spans="1:29" ht="35.25" customHeight="1">
      <c r="A7" s="290" t="s">
        <v>7</v>
      </c>
      <c r="B7" s="290" t="s">
        <v>8</v>
      </c>
      <c r="C7" s="290" t="s">
        <v>9</v>
      </c>
      <c r="D7" s="283" t="s">
        <v>389</v>
      </c>
      <c r="E7" s="283"/>
      <c r="F7" s="290" t="s">
        <v>12</v>
      </c>
      <c r="G7" s="281" t="s">
        <v>260</v>
      </c>
      <c r="H7" s="281" t="s">
        <v>261</v>
      </c>
      <c r="I7" s="281" t="s">
        <v>262</v>
      </c>
      <c r="J7" s="281"/>
      <c r="K7" s="281" t="s">
        <v>263</v>
      </c>
      <c r="L7" s="281"/>
      <c r="M7" s="281" t="s">
        <v>264</v>
      </c>
      <c r="N7" s="281"/>
      <c r="O7" s="281"/>
      <c r="P7" s="281"/>
      <c r="Q7" s="281"/>
      <c r="R7" s="282"/>
      <c r="S7" s="281"/>
      <c r="T7" s="281"/>
      <c r="U7" s="281"/>
      <c r="V7" s="281"/>
      <c r="W7" s="281" t="s">
        <v>265</v>
      </c>
      <c r="Y7" s="283" t="s">
        <v>266</v>
      </c>
    </row>
    <row r="8" spans="1:29" ht="33.4" customHeight="1">
      <c r="A8" s="290"/>
      <c r="B8" s="290"/>
      <c r="C8" s="290"/>
      <c r="D8" s="283" t="s">
        <v>20</v>
      </c>
      <c r="E8" s="291" t="s">
        <v>267</v>
      </c>
      <c r="F8" s="290"/>
      <c r="G8" s="281"/>
      <c r="H8" s="281"/>
      <c r="I8" s="281" t="s">
        <v>268</v>
      </c>
      <c r="J8" s="281" t="s">
        <v>269</v>
      </c>
      <c r="K8" s="281" t="s">
        <v>270</v>
      </c>
      <c r="L8" s="281" t="s">
        <v>271</v>
      </c>
      <c r="M8" s="281" t="s">
        <v>272</v>
      </c>
      <c r="N8" s="281" t="s">
        <v>273</v>
      </c>
      <c r="O8" s="281"/>
      <c r="P8" s="281"/>
      <c r="Q8" s="281" t="s">
        <v>21</v>
      </c>
      <c r="R8" s="282"/>
      <c r="S8" s="281"/>
      <c r="T8" s="281" t="s">
        <v>24</v>
      </c>
      <c r="U8" s="281"/>
      <c r="V8" s="281" t="s">
        <v>274</v>
      </c>
      <c r="W8" s="281"/>
      <c r="X8" s="283"/>
      <c r="Y8" s="283"/>
      <c r="AA8" s="155"/>
    </row>
    <row r="9" spans="1:29" s="156" customFormat="1" ht="42.75" customHeight="1">
      <c r="A9" s="290"/>
      <c r="B9" s="290"/>
      <c r="C9" s="290"/>
      <c r="D9" s="283"/>
      <c r="E9" s="291"/>
      <c r="F9" s="290"/>
      <c r="G9" s="281"/>
      <c r="H9" s="281"/>
      <c r="I9" s="281"/>
      <c r="J9" s="281"/>
      <c r="K9" s="281"/>
      <c r="L9" s="281"/>
      <c r="M9" s="281"/>
      <c r="N9" s="152" t="s">
        <v>270</v>
      </c>
      <c r="O9" s="152"/>
      <c r="P9" s="152" t="s">
        <v>271</v>
      </c>
      <c r="Q9" s="152" t="s">
        <v>275</v>
      </c>
      <c r="R9" s="153" t="s">
        <v>276</v>
      </c>
      <c r="S9" s="152" t="s">
        <v>277</v>
      </c>
      <c r="T9" s="152" t="s">
        <v>278</v>
      </c>
      <c r="U9" s="152" t="s">
        <v>277</v>
      </c>
      <c r="V9" s="281"/>
      <c r="W9" s="281"/>
      <c r="X9" s="283"/>
      <c r="Y9" s="283"/>
      <c r="AA9" s="155"/>
    </row>
    <row r="10" spans="1:29" s="157" customFormat="1" ht="33" customHeight="1">
      <c r="A10" s="150"/>
      <c r="B10" s="150" t="s">
        <v>132</v>
      </c>
      <c r="C10" s="150"/>
      <c r="D10" s="151">
        <f t="shared" ref="D10:J10" si="0">SUM(D11:D165)/2</f>
        <v>37047.499999999993</v>
      </c>
      <c r="E10" s="151">
        <f t="shared" si="0"/>
        <v>37047.499999999993</v>
      </c>
      <c r="F10" s="151">
        <f t="shared" si="0"/>
        <v>0</v>
      </c>
      <c r="G10" s="151">
        <f t="shared" si="0"/>
        <v>4462600</v>
      </c>
      <c r="H10" s="151">
        <f t="shared" si="0"/>
        <v>11156500</v>
      </c>
      <c r="I10" s="152">
        <f t="shared" si="0"/>
        <v>1432052700</v>
      </c>
      <c r="J10" s="152">
        <f t="shared" si="0"/>
        <v>1432052700</v>
      </c>
      <c r="K10" s="152"/>
      <c r="L10" s="152">
        <f>SUM(L11:L165)/2</f>
        <v>185035900</v>
      </c>
      <c r="M10" s="152">
        <f>SUM(M11:M165)/2</f>
        <v>3052460400</v>
      </c>
      <c r="N10" s="152"/>
      <c r="O10" s="152">
        <f>SUM(O11:O165)/2</f>
        <v>28680400</v>
      </c>
      <c r="P10" s="152">
        <f>SUM(P11:P165)/2</f>
        <v>92498800</v>
      </c>
      <c r="Q10" s="152"/>
      <c r="R10" s="152"/>
      <c r="S10" s="152">
        <f>SUM(S11:S165)/2</f>
        <v>175500000</v>
      </c>
      <c r="T10" s="152">
        <f>SUM(T11:T165)/2</f>
        <v>0</v>
      </c>
      <c r="U10" s="152">
        <f>SUM(U11:U165)/2</f>
        <v>21000000</v>
      </c>
      <c r="V10" s="152">
        <f>SUM(V11:V165)/2</f>
        <v>3341459200</v>
      </c>
      <c r="W10" s="152">
        <f>SUM(W11:W165)/2</f>
        <v>4958547800</v>
      </c>
      <c r="X10" s="283"/>
      <c r="Y10" s="151"/>
      <c r="AA10" s="155"/>
    </row>
    <row r="11" spans="1:29" s="163" customFormat="1" ht="33" customHeight="1">
      <c r="A11" s="158">
        <v>1</v>
      </c>
      <c r="B11" s="159" t="str">
        <f t="shared" ref="B11:B16" si="1">B12</f>
        <v>Hà Thị Xuân</v>
      </c>
      <c r="C11" s="158" t="s">
        <v>279</v>
      </c>
      <c r="D11" s="160">
        <f>SUM(D12:D12)</f>
        <v>369.3</v>
      </c>
      <c r="E11" s="160">
        <f t="shared" ref="E11:W11" si="2">SUM(E12:E12)</f>
        <v>369.3</v>
      </c>
      <c r="F11" s="160">
        <f t="shared" si="2"/>
        <v>0</v>
      </c>
      <c r="G11" s="160">
        <f t="shared" si="2"/>
        <v>52800</v>
      </c>
      <c r="H11" s="160">
        <f t="shared" si="2"/>
        <v>132000</v>
      </c>
      <c r="I11" s="161">
        <f t="shared" si="2"/>
        <v>19499040</v>
      </c>
      <c r="J11" s="161">
        <f t="shared" si="2"/>
        <v>19499040</v>
      </c>
      <c r="K11" s="161"/>
      <c r="L11" s="161">
        <f t="shared" si="2"/>
        <v>3693000</v>
      </c>
      <c r="M11" s="161">
        <f t="shared" si="2"/>
        <v>48747600</v>
      </c>
      <c r="N11" s="161"/>
      <c r="O11" s="161">
        <f t="shared" si="2"/>
        <v>0</v>
      </c>
      <c r="P11" s="161">
        <f t="shared" si="2"/>
        <v>1477200</v>
      </c>
      <c r="Q11" s="161">
        <f t="shared" si="2"/>
        <v>9.5227044171114734</v>
      </c>
      <c r="R11" s="161">
        <f t="shared" si="2"/>
        <v>0</v>
      </c>
      <c r="S11" s="161">
        <f t="shared" si="2"/>
        <v>0</v>
      </c>
      <c r="T11" s="161">
        <f t="shared" si="2"/>
        <v>0</v>
      </c>
      <c r="U11" s="161">
        <f t="shared" si="2"/>
        <v>0</v>
      </c>
      <c r="V11" s="161">
        <f t="shared" si="2"/>
        <v>50224800</v>
      </c>
      <c r="W11" s="161">
        <f t="shared" si="2"/>
        <v>73416840</v>
      </c>
      <c r="X11" s="155">
        <v>73416840</v>
      </c>
      <c r="Y11" s="162">
        <v>3878.1</v>
      </c>
      <c r="Z11" s="163">
        <f>W11-X11</f>
        <v>0</v>
      </c>
      <c r="AA11" s="155"/>
    </row>
    <row r="12" spans="1:29" s="174" customFormat="1" ht="33" customHeight="1">
      <c r="A12" s="164" t="s">
        <v>28</v>
      </c>
      <c r="B12" s="165" t="s">
        <v>280</v>
      </c>
      <c r="C12" s="166" t="s">
        <v>279</v>
      </c>
      <c r="D12" s="167">
        <v>369.3</v>
      </c>
      <c r="E12" s="168">
        <v>369.3</v>
      </c>
      <c r="F12" s="164" t="s">
        <v>142</v>
      </c>
      <c r="G12" s="169">
        <v>52800</v>
      </c>
      <c r="H12" s="170">
        <f t="shared" ref="H12:H15" si="3">G12*2.5</f>
        <v>132000</v>
      </c>
      <c r="I12" s="171">
        <f>D12*G12</f>
        <v>19499040</v>
      </c>
      <c r="J12" s="171">
        <f t="shared" ref="J12:J15" si="4">I12</f>
        <v>19499040</v>
      </c>
      <c r="K12" s="169">
        <v>10000</v>
      </c>
      <c r="L12" s="171">
        <f t="shared" ref="L12:L15" si="5">D12*K12</f>
        <v>3693000</v>
      </c>
      <c r="M12" s="171">
        <f t="shared" ref="M12:M15" si="6">D12*H12</f>
        <v>48747600</v>
      </c>
      <c r="N12" s="171">
        <v>4000</v>
      </c>
      <c r="O12" s="171"/>
      <c r="P12" s="171">
        <f t="shared" ref="P12:P15" si="7">D12*N12</f>
        <v>1477200</v>
      </c>
      <c r="Q12" s="171">
        <f>D11/Y11*100</f>
        <v>9.5227044171114734</v>
      </c>
      <c r="R12" s="172"/>
      <c r="S12" s="173">
        <f t="shared" ref="S12:S14" si="8">+IF(Q12&gt;70,R12*12*30*15000,IF(Q12&gt;=30,R12*6*30*15000,R12*3*30*15000))</f>
        <v>0</v>
      </c>
      <c r="T12" s="171"/>
      <c r="U12" s="171"/>
      <c r="V12" s="171">
        <f>M12+P12+S12+U12</f>
        <v>50224800</v>
      </c>
      <c r="W12" s="171">
        <f>J12+L12+V12</f>
        <v>73416840</v>
      </c>
      <c r="Y12" s="175"/>
    </row>
    <row r="13" spans="1:29" s="163" customFormat="1" ht="33" customHeight="1">
      <c r="A13" s="150">
        <v>2</v>
      </c>
      <c r="B13" s="176" t="str">
        <f t="shared" si="1"/>
        <v>Phạm Đình Quang</v>
      </c>
      <c r="C13" s="158" t="s">
        <v>279</v>
      </c>
      <c r="D13" s="177">
        <f>SUM(D14:D15)</f>
        <v>204.2</v>
      </c>
      <c r="E13" s="177">
        <f t="shared" ref="E13:W13" si="9">SUM(E14:E15)</f>
        <v>204.2</v>
      </c>
      <c r="F13" s="177">
        <f t="shared" si="9"/>
        <v>0</v>
      </c>
      <c r="G13" s="177">
        <f t="shared" si="9"/>
        <v>105600</v>
      </c>
      <c r="H13" s="177">
        <f t="shared" si="9"/>
        <v>264000</v>
      </c>
      <c r="I13" s="178">
        <f t="shared" si="9"/>
        <v>10781760</v>
      </c>
      <c r="J13" s="178">
        <f t="shared" si="9"/>
        <v>10781760</v>
      </c>
      <c r="K13" s="178"/>
      <c r="L13" s="178">
        <f t="shared" si="9"/>
        <v>1746200</v>
      </c>
      <c r="M13" s="178">
        <f t="shared" si="9"/>
        <v>26954400</v>
      </c>
      <c r="N13" s="178"/>
      <c r="O13" s="178">
        <f t="shared" si="9"/>
        <v>0</v>
      </c>
      <c r="P13" s="178">
        <f t="shared" si="9"/>
        <v>816800</v>
      </c>
      <c r="Q13" s="178">
        <f t="shared" si="9"/>
        <v>6.5680283049211958</v>
      </c>
      <c r="R13" s="178">
        <f t="shared" si="9"/>
        <v>5</v>
      </c>
      <c r="S13" s="178">
        <f t="shared" si="9"/>
        <v>6750000</v>
      </c>
      <c r="T13" s="178">
        <f t="shared" si="9"/>
        <v>0</v>
      </c>
      <c r="U13" s="178">
        <f t="shared" si="9"/>
        <v>0</v>
      </c>
      <c r="V13" s="178">
        <f t="shared" si="9"/>
        <v>34521200</v>
      </c>
      <c r="W13" s="178">
        <f t="shared" si="9"/>
        <v>47049160</v>
      </c>
      <c r="X13" s="179">
        <v>47049160</v>
      </c>
      <c r="Y13" s="180">
        <v>3109</v>
      </c>
      <c r="Z13" s="163">
        <f>W13-X13</f>
        <v>0</v>
      </c>
      <c r="AA13" s="155"/>
    </row>
    <row r="14" spans="1:29" s="174" customFormat="1" ht="33" customHeight="1">
      <c r="A14" s="164" t="s">
        <v>28</v>
      </c>
      <c r="B14" s="181" t="s">
        <v>281</v>
      </c>
      <c r="C14" s="166" t="s">
        <v>279</v>
      </c>
      <c r="D14" s="167">
        <v>105.6</v>
      </c>
      <c r="E14" s="168">
        <v>105.6</v>
      </c>
      <c r="F14" s="164" t="s">
        <v>142</v>
      </c>
      <c r="G14" s="169">
        <v>52800</v>
      </c>
      <c r="H14" s="170">
        <f t="shared" si="3"/>
        <v>132000</v>
      </c>
      <c r="I14" s="171">
        <f t="shared" ref="I14:I15" si="10">D14*G14</f>
        <v>5575680</v>
      </c>
      <c r="J14" s="171">
        <f t="shared" si="4"/>
        <v>5575680</v>
      </c>
      <c r="K14" s="169">
        <v>10000</v>
      </c>
      <c r="L14" s="171">
        <f t="shared" si="5"/>
        <v>1056000</v>
      </c>
      <c r="M14" s="171">
        <f t="shared" si="6"/>
        <v>13939200</v>
      </c>
      <c r="N14" s="171">
        <v>4000</v>
      </c>
      <c r="O14" s="171"/>
      <c r="P14" s="171">
        <f t="shared" si="7"/>
        <v>422400</v>
      </c>
      <c r="Q14" s="171">
        <f>D13/Y13*100</f>
        <v>6.5680283049211958</v>
      </c>
      <c r="R14" s="172">
        <v>5</v>
      </c>
      <c r="S14" s="173">
        <f t="shared" si="8"/>
        <v>6750000</v>
      </c>
      <c r="T14" s="171"/>
      <c r="U14" s="171"/>
      <c r="V14" s="171">
        <f t="shared" ref="V14:V75" si="11">M14+P14+S14+U14</f>
        <v>21111600</v>
      </c>
      <c r="W14" s="171">
        <f t="shared" ref="W14:W75" si="12">J14+L14+V14</f>
        <v>27743280</v>
      </c>
      <c r="Y14" s="175"/>
      <c r="AA14" s="155"/>
    </row>
    <row r="15" spans="1:29" s="174" customFormat="1" ht="33" customHeight="1">
      <c r="A15" s="164" t="s">
        <v>28</v>
      </c>
      <c r="B15" s="181" t="str">
        <f>B14</f>
        <v>Phạm Đình Quang</v>
      </c>
      <c r="C15" s="166" t="s">
        <v>279</v>
      </c>
      <c r="D15" s="167">
        <v>98.6</v>
      </c>
      <c r="E15" s="168">
        <v>98.6</v>
      </c>
      <c r="F15" s="164" t="s">
        <v>30</v>
      </c>
      <c r="G15" s="169">
        <v>52800</v>
      </c>
      <c r="H15" s="170">
        <f t="shared" si="3"/>
        <v>132000</v>
      </c>
      <c r="I15" s="171">
        <f t="shared" si="10"/>
        <v>5206080</v>
      </c>
      <c r="J15" s="171">
        <f t="shared" si="4"/>
        <v>5206080</v>
      </c>
      <c r="K15" s="169">
        <v>7000</v>
      </c>
      <c r="L15" s="171">
        <f t="shared" si="5"/>
        <v>690200</v>
      </c>
      <c r="M15" s="171">
        <f t="shared" si="6"/>
        <v>13015200</v>
      </c>
      <c r="N15" s="171">
        <v>4000</v>
      </c>
      <c r="O15" s="171"/>
      <c r="P15" s="171">
        <f t="shared" si="7"/>
        <v>394400</v>
      </c>
      <c r="Q15" s="171"/>
      <c r="R15" s="172"/>
      <c r="S15" s="171"/>
      <c r="T15" s="171"/>
      <c r="U15" s="171"/>
      <c r="V15" s="171">
        <f t="shared" si="11"/>
        <v>13409600</v>
      </c>
      <c r="W15" s="171">
        <f t="shared" si="12"/>
        <v>19305880</v>
      </c>
      <c r="Y15" s="175"/>
    </row>
    <row r="16" spans="1:29" s="163" customFormat="1" ht="33" customHeight="1">
      <c r="A16" s="150">
        <v>3</v>
      </c>
      <c r="B16" s="176" t="str">
        <f t="shared" si="1"/>
        <v>Nguyễn Đắc</v>
      </c>
      <c r="C16" s="158" t="s">
        <v>279</v>
      </c>
      <c r="D16" s="177">
        <f>SUM(D17:D18)</f>
        <v>437.20000000000005</v>
      </c>
      <c r="E16" s="177">
        <f t="shared" ref="E16:W16" si="13">SUM(E17:E18)</f>
        <v>437.20000000000005</v>
      </c>
      <c r="F16" s="177">
        <f t="shared" si="13"/>
        <v>0</v>
      </c>
      <c r="G16" s="177">
        <f t="shared" si="13"/>
        <v>105600</v>
      </c>
      <c r="H16" s="177">
        <f t="shared" si="13"/>
        <v>264000</v>
      </c>
      <c r="I16" s="178">
        <f t="shared" si="13"/>
        <v>23084160</v>
      </c>
      <c r="J16" s="178">
        <f t="shared" si="13"/>
        <v>23084160</v>
      </c>
      <c r="K16" s="178"/>
      <c r="L16" s="178">
        <f t="shared" si="13"/>
        <v>3060400</v>
      </c>
      <c r="M16" s="178">
        <f t="shared" si="13"/>
        <v>57710400</v>
      </c>
      <c r="N16" s="178"/>
      <c r="O16" s="178">
        <f t="shared" si="13"/>
        <v>0</v>
      </c>
      <c r="P16" s="178">
        <f t="shared" si="13"/>
        <v>1748800</v>
      </c>
      <c r="Q16" s="178">
        <f t="shared" si="13"/>
        <v>14.663759852423278</v>
      </c>
      <c r="R16" s="178">
        <f t="shared" si="13"/>
        <v>3</v>
      </c>
      <c r="S16" s="178">
        <f t="shared" si="13"/>
        <v>4050000</v>
      </c>
      <c r="T16" s="178">
        <f t="shared" si="13"/>
        <v>0</v>
      </c>
      <c r="U16" s="178">
        <f t="shared" si="13"/>
        <v>0</v>
      </c>
      <c r="V16" s="178">
        <f t="shared" si="13"/>
        <v>63509200</v>
      </c>
      <c r="W16" s="178">
        <f t="shared" si="13"/>
        <v>89653760</v>
      </c>
      <c r="X16" s="182">
        <v>89653760</v>
      </c>
      <c r="Y16" s="180">
        <v>2981.5</v>
      </c>
      <c r="Z16" s="163">
        <f>W16-X16</f>
        <v>0</v>
      </c>
    </row>
    <row r="17" spans="1:26" s="174" customFormat="1" ht="33" customHeight="1">
      <c r="A17" s="164" t="s">
        <v>28</v>
      </c>
      <c r="B17" s="181" t="s">
        <v>282</v>
      </c>
      <c r="C17" s="166" t="s">
        <v>279</v>
      </c>
      <c r="D17" s="167">
        <v>224.3</v>
      </c>
      <c r="E17" s="168">
        <v>224.3</v>
      </c>
      <c r="F17" s="164" t="s">
        <v>30</v>
      </c>
      <c r="G17" s="169">
        <v>52800</v>
      </c>
      <c r="H17" s="170">
        <f t="shared" ref="H17:H20" si="14">G17*2.5</f>
        <v>132000</v>
      </c>
      <c r="I17" s="171">
        <f t="shared" ref="I17:I20" si="15">D17*G17</f>
        <v>11843040</v>
      </c>
      <c r="J17" s="171">
        <f t="shared" ref="J17:J20" si="16">I17</f>
        <v>11843040</v>
      </c>
      <c r="K17" s="169">
        <v>7000</v>
      </c>
      <c r="L17" s="171">
        <f t="shared" ref="L17:L20" si="17">D17*K17</f>
        <v>1570100</v>
      </c>
      <c r="M17" s="171">
        <f t="shared" ref="M17:M20" si="18">D17*H17</f>
        <v>29607600</v>
      </c>
      <c r="N17" s="171">
        <v>4000</v>
      </c>
      <c r="O17" s="171"/>
      <c r="P17" s="171">
        <f t="shared" ref="P17:P20" si="19">D17*N17</f>
        <v>897200</v>
      </c>
      <c r="Q17" s="171">
        <f>D16/Y16*100</f>
        <v>14.663759852423278</v>
      </c>
      <c r="R17" s="172">
        <v>3</v>
      </c>
      <c r="S17" s="173">
        <f>+IF(Q17&gt;70,R17*12*30*15000,IF(Q17&gt;=30,R17*6*30*15000,R17*3*30*15000))</f>
        <v>4050000</v>
      </c>
      <c r="T17" s="171"/>
      <c r="U17" s="171"/>
      <c r="V17" s="171">
        <f t="shared" si="11"/>
        <v>34554800</v>
      </c>
      <c r="W17" s="171">
        <f t="shared" si="12"/>
        <v>47967940</v>
      </c>
      <c r="Y17" s="175"/>
    </row>
    <row r="18" spans="1:26" s="174" customFormat="1" ht="33" customHeight="1">
      <c r="A18" s="164" t="s">
        <v>28</v>
      </c>
      <c r="B18" s="181" t="str">
        <f>B17</f>
        <v>Nguyễn Đắc</v>
      </c>
      <c r="C18" s="166" t="s">
        <v>279</v>
      </c>
      <c r="D18" s="167">
        <v>212.9</v>
      </c>
      <c r="E18" s="168">
        <v>212.9</v>
      </c>
      <c r="F18" s="164" t="s">
        <v>30</v>
      </c>
      <c r="G18" s="169">
        <v>52800</v>
      </c>
      <c r="H18" s="170">
        <f t="shared" si="14"/>
        <v>132000</v>
      </c>
      <c r="I18" s="171">
        <f t="shared" si="15"/>
        <v>11241120</v>
      </c>
      <c r="J18" s="171">
        <f t="shared" si="16"/>
        <v>11241120</v>
      </c>
      <c r="K18" s="169">
        <v>7000</v>
      </c>
      <c r="L18" s="171">
        <f t="shared" si="17"/>
        <v>1490300</v>
      </c>
      <c r="M18" s="171">
        <f t="shared" si="18"/>
        <v>28102800</v>
      </c>
      <c r="N18" s="171">
        <v>4000</v>
      </c>
      <c r="O18" s="171"/>
      <c r="P18" s="171">
        <f t="shared" si="19"/>
        <v>851600</v>
      </c>
      <c r="Q18" s="171"/>
      <c r="R18" s="172"/>
      <c r="S18" s="171"/>
      <c r="T18" s="171"/>
      <c r="U18" s="171"/>
      <c r="V18" s="171">
        <f t="shared" si="11"/>
        <v>28954400</v>
      </c>
      <c r="W18" s="171">
        <f t="shared" si="12"/>
        <v>41685820</v>
      </c>
      <c r="Y18" s="175"/>
    </row>
    <row r="19" spans="1:26" s="163" customFormat="1" ht="33" customHeight="1">
      <c r="A19" s="150">
        <v>4</v>
      </c>
      <c r="B19" s="159" t="str">
        <f t="shared" ref="B19:B23" si="20">B20</f>
        <v>Nguyễn Văn Linh</v>
      </c>
      <c r="C19" s="158" t="s">
        <v>279</v>
      </c>
      <c r="D19" s="177">
        <f>SUM(D20:D20)</f>
        <v>215.7</v>
      </c>
      <c r="E19" s="177">
        <f>SUM(E20:E20)</f>
        <v>215.7</v>
      </c>
      <c r="F19" s="178"/>
      <c r="G19" s="178"/>
      <c r="H19" s="178"/>
      <c r="I19" s="178">
        <f>SUM(I20:I20)</f>
        <v>11388960</v>
      </c>
      <c r="J19" s="178">
        <f>SUM(J20:J20)</f>
        <v>11388960</v>
      </c>
      <c r="K19" s="178"/>
      <c r="L19" s="178">
        <f>SUM(L20:L20)</f>
        <v>1509900</v>
      </c>
      <c r="M19" s="178">
        <f>SUM(M20:M20)</f>
        <v>28472400</v>
      </c>
      <c r="N19" s="178"/>
      <c r="O19" s="178"/>
      <c r="P19" s="178">
        <f>SUM(P20:P20)</f>
        <v>862800</v>
      </c>
      <c r="Q19" s="178">
        <f>SUM(Q20:Q20)</f>
        <v>11.57747839622135</v>
      </c>
      <c r="R19" s="183">
        <v>8</v>
      </c>
      <c r="S19" s="178">
        <f>SUM(S20:S20)</f>
        <v>10800000</v>
      </c>
      <c r="T19" s="178">
        <f t="shared" ref="T19:W19" si="21">SUM(T20:T20)</f>
        <v>0</v>
      </c>
      <c r="U19" s="178">
        <f t="shared" si="21"/>
        <v>0</v>
      </c>
      <c r="V19" s="178">
        <f t="shared" si="21"/>
        <v>40135200</v>
      </c>
      <c r="W19" s="178">
        <f t="shared" si="21"/>
        <v>53034060</v>
      </c>
      <c r="X19" s="182">
        <v>53034060</v>
      </c>
      <c r="Y19" s="180">
        <v>1863.1</v>
      </c>
      <c r="Z19" s="163">
        <f>W19-X19</f>
        <v>0</v>
      </c>
    </row>
    <row r="20" spans="1:26" s="174" customFormat="1" ht="33" customHeight="1">
      <c r="A20" s="164" t="s">
        <v>28</v>
      </c>
      <c r="B20" s="165" t="s">
        <v>283</v>
      </c>
      <c r="C20" s="166" t="s">
        <v>279</v>
      </c>
      <c r="D20" s="167">
        <v>215.7</v>
      </c>
      <c r="E20" s="168">
        <v>215.7</v>
      </c>
      <c r="F20" s="164" t="s">
        <v>30</v>
      </c>
      <c r="G20" s="169">
        <v>52800</v>
      </c>
      <c r="H20" s="170">
        <f t="shared" si="14"/>
        <v>132000</v>
      </c>
      <c r="I20" s="171">
        <f t="shared" si="15"/>
        <v>11388960</v>
      </c>
      <c r="J20" s="171">
        <f t="shared" si="16"/>
        <v>11388960</v>
      </c>
      <c r="K20" s="169">
        <v>7000</v>
      </c>
      <c r="L20" s="171">
        <f t="shared" si="17"/>
        <v>1509900</v>
      </c>
      <c r="M20" s="171">
        <f t="shared" si="18"/>
        <v>28472400</v>
      </c>
      <c r="N20" s="171">
        <v>4000</v>
      </c>
      <c r="O20" s="171"/>
      <c r="P20" s="171">
        <f t="shared" si="19"/>
        <v>862800</v>
      </c>
      <c r="Q20" s="171">
        <f>D19/Y19*100</f>
        <v>11.57747839622135</v>
      </c>
      <c r="R20" s="172">
        <v>8</v>
      </c>
      <c r="S20" s="173">
        <f t="shared" ref="S20:S24" si="22">+IF(Q20&gt;70,R20*12*30*15000,IF(Q20&gt;=30,R20*6*30*15000,R20*3*30*15000))</f>
        <v>10800000</v>
      </c>
      <c r="T20" s="171"/>
      <c r="U20" s="171"/>
      <c r="V20" s="171">
        <f t="shared" si="11"/>
        <v>40135200</v>
      </c>
      <c r="W20" s="171">
        <f t="shared" si="12"/>
        <v>53034060</v>
      </c>
      <c r="Y20" s="175"/>
    </row>
    <row r="21" spans="1:26" s="163" customFormat="1" ht="33" customHeight="1">
      <c r="A21" s="150">
        <v>5</v>
      </c>
      <c r="B21" s="159" t="str">
        <f t="shared" si="20"/>
        <v>Tô Thị Lan</v>
      </c>
      <c r="C21" s="158" t="s">
        <v>279</v>
      </c>
      <c r="D21" s="177">
        <f>SUM(D22:D22)</f>
        <v>139.19999999999999</v>
      </c>
      <c r="E21" s="177">
        <f>SUM(E22:E22)</f>
        <v>139.19999999999999</v>
      </c>
      <c r="F21" s="178"/>
      <c r="G21" s="178"/>
      <c r="H21" s="178"/>
      <c r="I21" s="178">
        <f>SUM(I22:I22)</f>
        <v>7349759.9999999991</v>
      </c>
      <c r="J21" s="178">
        <f>SUM(J22:J22)</f>
        <v>7349759.9999999991</v>
      </c>
      <c r="K21" s="178"/>
      <c r="L21" s="178">
        <f>SUM(L22:L22)</f>
        <v>974399.99999999988</v>
      </c>
      <c r="M21" s="178">
        <f>SUM(M22:M22)</f>
        <v>18374400</v>
      </c>
      <c r="N21" s="178"/>
      <c r="O21" s="178"/>
      <c r="P21" s="178">
        <f>SUM(P22:P22)</f>
        <v>556800</v>
      </c>
      <c r="Q21" s="178">
        <f>SUM(Q22:Q22)</f>
        <v>4.7085884382505157</v>
      </c>
      <c r="R21" s="183">
        <v>3</v>
      </c>
      <c r="S21" s="178">
        <f>SUM(S22:S22)</f>
        <v>4050000</v>
      </c>
      <c r="T21" s="178">
        <f t="shared" ref="T21:W21" si="23">SUM(T22:T22)</f>
        <v>0</v>
      </c>
      <c r="U21" s="178">
        <f t="shared" si="23"/>
        <v>0</v>
      </c>
      <c r="V21" s="178">
        <f t="shared" si="23"/>
        <v>22981200</v>
      </c>
      <c r="W21" s="178">
        <f t="shared" si="23"/>
        <v>31305360</v>
      </c>
      <c r="X21" s="182">
        <v>31305360</v>
      </c>
      <c r="Y21" s="180">
        <v>2956.3</v>
      </c>
      <c r="Z21" s="163">
        <f>W21-X21</f>
        <v>0</v>
      </c>
    </row>
    <row r="22" spans="1:26" s="174" customFormat="1" ht="33" customHeight="1">
      <c r="A22" s="164" t="s">
        <v>28</v>
      </c>
      <c r="B22" s="165" t="s">
        <v>284</v>
      </c>
      <c r="C22" s="166" t="s">
        <v>279</v>
      </c>
      <c r="D22" s="167">
        <v>139.19999999999999</v>
      </c>
      <c r="E22" s="168">
        <v>139.19999999999999</v>
      </c>
      <c r="F22" s="164" t="s">
        <v>30</v>
      </c>
      <c r="G22" s="169">
        <v>52800</v>
      </c>
      <c r="H22" s="170">
        <f t="shared" ref="H22:H25" si="24">G22*2.5</f>
        <v>132000</v>
      </c>
      <c r="I22" s="171">
        <f t="shared" ref="I22:I25" si="25">D22*G22</f>
        <v>7349759.9999999991</v>
      </c>
      <c r="J22" s="171">
        <f t="shared" ref="J22:J25" si="26">I22</f>
        <v>7349759.9999999991</v>
      </c>
      <c r="K22" s="169">
        <v>7000</v>
      </c>
      <c r="L22" s="171">
        <f t="shared" ref="L22:L25" si="27">D22*K22</f>
        <v>974399.99999999988</v>
      </c>
      <c r="M22" s="171">
        <f t="shared" ref="M22:M25" si="28">D22*H22</f>
        <v>18374400</v>
      </c>
      <c r="N22" s="171">
        <v>4000</v>
      </c>
      <c r="O22" s="171"/>
      <c r="P22" s="171">
        <f t="shared" ref="P22:P25" si="29">D22*N22</f>
        <v>556800</v>
      </c>
      <c r="Q22" s="171">
        <f>D21/Y21*100</f>
        <v>4.7085884382505157</v>
      </c>
      <c r="R22" s="172">
        <v>3</v>
      </c>
      <c r="S22" s="173">
        <f t="shared" si="22"/>
        <v>4050000</v>
      </c>
      <c r="T22" s="171"/>
      <c r="U22" s="171"/>
      <c r="V22" s="171">
        <f t="shared" si="11"/>
        <v>22981200</v>
      </c>
      <c r="W22" s="171">
        <f t="shared" si="12"/>
        <v>31305360</v>
      </c>
      <c r="Y22" s="175"/>
    </row>
    <row r="23" spans="1:26" s="163" customFormat="1" ht="33" customHeight="1">
      <c r="A23" s="150">
        <v>6</v>
      </c>
      <c r="B23" s="176" t="str">
        <f t="shared" si="20"/>
        <v>Nguyễn Thị Hải</v>
      </c>
      <c r="C23" s="158" t="s">
        <v>279</v>
      </c>
      <c r="D23" s="177">
        <f>SUM(D24:D25)</f>
        <v>711</v>
      </c>
      <c r="E23" s="177">
        <f t="shared" ref="E23:W23" si="30">SUM(E24:E25)</f>
        <v>711</v>
      </c>
      <c r="F23" s="177">
        <f t="shared" si="30"/>
        <v>0</v>
      </c>
      <c r="G23" s="177">
        <f t="shared" si="30"/>
        <v>105600</v>
      </c>
      <c r="H23" s="177">
        <f t="shared" si="30"/>
        <v>264000</v>
      </c>
      <c r="I23" s="178">
        <f t="shared" si="30"/>
        <v>37540800</v>
      </c>
      <c r="J23" s="178">
        <f t="shared" si="30"/>
        <v>37540800</v>
      </c>
      <c r="K23" s="178"/>
      <c r="L23" s="178">
        <f t="shared" si="30"/>
        <v>7110000</v>
      </c>
      <c r="M23" s="178">
        <f t="shared" si="30"/>
        <v>93852000</v>
      </c>
      <c r="N23" s="178"/>
      <c r="O23" s="178">
        <f t="shared" si="30"/>
        <v>0</v>
      </c>
      <c r="P23" s="178">
        <f t="shared" si="30"/>
        <v>2844000</v>
      </c>
      <c r="Q23" s="178">
        <f t="shared" si="30"/>
        <v>16.408197175297705</v>
      </c>
      <c r="R23" s="178">
        <f t="shared" si="30"/>
        <v>2</v>
      </c>
      <c r="S23" s="178">
        <f t="shared" si="30"/>
        <v>2700000</v>
      </c>
      <c r="T23" s="178">
        <f t="shared" si="30"/>
        <v>0</v>
      </c>
      <c r="U23" s="178">
        <f t="shared" si="30"/>
        <v>3000000</v>
      </c>
      <c r="V23" s="178">
        <f t="shared" si="30"/>
        <v>102396000</v>
      </c>
      <c r="W23" s="178">
        <f t="shared" si="30"/>
        <v>147046800</v>
      </c>
      <c r="X23" s="182">
        <v>147046800</v>
      </c>
      <c r="Y23" s="180">
        <v>4333.2</v>
      </c>
      <c r="Z23" s="163">
        <f>W23-X23</f>
        <v>0</v>
      </c>
    </row>
    <row r="24" spans="1:26" s="174" customFormat="1" ht="33" customHeight="1">
      <c r="A24" s="164" t="s">
        <v>28</v>
      </c>
      <c r="B24" s="181" t="s">
        <v>285</v>
      </c>
      <c r="C24" s="166" t="s">
        <v>279</v>
      </c>
      <c r="D24" s="167">
        <v>504.7</v>
      </c>
      <c r="E24" s="168">
        <v>504.7</v>
      </c>
      <c r="F24" s="164" t="s">
        <v>142</v>
      </c>
      <c r="G24" s="169">
        <v>52800</v>
      </c>
      <c r="H24" s="170">
        <f t="shared" si="24"/>
        <v>132000</v>
      </c>
      <c r="I24" s="171">
        <f t="shared" si="25"/>
        <v>26648160</v>
      </c>
      <c r="J24" s="171">
        <f t="shared" si="26"/>
        <v>26648160</v>
      </c>
      <c r="K24" s="169">
        <v>10000</v>
      </c>
      <c r="L24" s="171">
        <f t="shared" si="27"/>
        <v>5047000</v>
      </c>
      <c r="M24" s="171">
        <f t="shared" si="28"/>
        <v>66620400</v>
      </c>
      <c r="N24" s="171">
        <v>4000</v>
      </c>
      <c r="O24" s="171"/>
      <c r="P24" s="171">
        <f t="shared" si="29"/>
        <v>2018800</v>
      </c>
      <c r="Q24" s="171">
        <f>D23/Y23*100</f>
        <v>16.408197175297705</v>
      </c>
      <c r="R24" s="172">
        <v>2</v>
      </c>
      <c r="S24" s="173">
        <f t="shared" si="22"/>
        <v>2700000</v>
      </c>
      <c r="T24" s="171"/>
      <c r="U24" s="171">
        <v>3000000</v>
      </c>
      <c r="V24" s="171">
        <f t="shared" si="11"/>
        <v>74339200</v>
      </c>
      <c r="W24" s="171">
        <f>J24+L24+V24</f>
        <v>106034360</v>
      </c>
      <c r="Y24" s="175"/>
    </row>
    <row r="25" spans="1:26" s="174" customFormat="1" ht="33" customHeight="1">
      <c r="A25" s="164" t="s">
        <v>28</v>
      </c>
      <c r="B25" s="181" t="str">
        <f>B24</f>
        <v>Nguyễn Thị Hải</v>
      </c>
      <c r="C25" s="166" t="s">
        <v>279</v>
      </c>
      <c r="D25" s="167">
        <v>206.3</v>
      </c>
      <c r="E25" s="168">
        <v>206.3</v>
      </c>
      <c r="F25" s="164" t="s">
        <v>142</v>
      </c>
      <c r="G25" s="169">
        <v>52800</v>
      </c>
      <c r="H25" s="170">
        <f t="shared" si="24"/>
        <v>132000</v>
      </c>
      <c r="I25" s="171">
        <f t="shared" si="25"/>
        <v>10892640</v>
      </c>
      <c r="J25" s="171">
        <f t="shared" si="26"/>
        <v>10892640</v>
      </c>
      <c r="K25" s="169">
        <v>10000</v>
      </c>
      <c r="L25" s="171">
        <f t="shared" si="27"/>
        <v>2063000</v>
      </c>
      <c r="M25" s="171">
        <f t="shared" si="28"/>
        <v>27231600</v>
      </c>
      <c r="N25" s="171">
        <v>4000</v>
      </c>
      <c r="O25" s="171"/>
      <c r="P25" s="171">
        <f t="shared" si="29"/>
        <v>825200</v>
      </c>
      <c r="Q25" s="171"/>
      <c r="R25" s="172"/>
      <c r="S25" s="171"/>
      <c r="T25" s="171"/>
      <c r="U25" s="171"/>
      <c r="V25" s="171">
        <f t="shared" si="11"/>
        <v>28056800</v>
      </c>
      <c r="W25" s="171">
        <f t="shared" si="12"/>
        <v>41012440</v>
      </c>
      <c r="Y25" s="175"/>
    </row>
    <row r="26" spans="1:26" s="163" customFormat="1" ht="33" customHeight="1">
      <c r="A26" s="150">
        <v>7</v>
      </c>
      <c r="B26" s="176" t="str">
        <f>B27</f>
        <v>Phan Xuân Lộc</v>
      </c>
      <c r="C26" s="158" t="s">
        <v>279</v>
      </c>
      <c r="D26" s="177">
        <f>SUM(D27:D28)</f>
        <v>465.2</v>
      </c>
      <c r="E26" s="177">
        <f t="shared" ref="E26:W26" si="31">SUM(E27:E28)</f>
        <v>465.2</v>
      </c>
      <c r="F26" s="177">
        <f t="shared" si="31"/>
        <v>0</v>
      </c>
      <c r="G26" s="177">
        <f t="shared" si="31"/>
        <v>105600</v>
      </c>
      <c r="H26" s="177">
        <f t="shared" si="31"/>
        <v>264000</v>
      </c>
      <c r="I26" s="178">
        <f t="shared" si="31"/>
        <v>24562560</v>
      </c>
      <c r="J26" s="178">
        <f t="shared" si="31"/>
        <v>24562560</v>
      </c>
      <c r="K26" s="178"/>
      <c r="L26" s="178">
        <f t="shared" si="31"/>
        <v>4652000</v>
      </c>
      <c r="M26" s="178">
        <f t="shared" si="31"/>
        <v>61406400</v>
      </c>
      <c r="N26" s="178"/>
      <c r="O26" s="178">
        <f t="shared" si="31"/>
        <v>0</v>
      </c>
      <c r="P26" s="178">
        <f t="shared" si="31"/>
        <v>1860800</v>
      </c>
      <c r="Q26" s="178">
        <f t="shared" si="31"/>
        <v>11.055133079847909</v>
      </c>
      <c r="R26" s="178">
        <f t="shared" si="31"/>
        <v>1</v>
      </c>
      <c r="S26" s="178">
        <f t="shared" si="31"/>
        <v>1350000</v>
      </c>
      <c r="T26" s="178">
        <f t="shared" si="31"/>
        <v>0</v>
      </c>
      <c r="U26" s="178">
        <f t="shared" si="31"/>
        <v>0</v>
      </c>
      <c r="V26" s="178">
        <f t="shared" si="31"/>
        <v>64617200</v>
      </c>
      <c r="W26" s="178">
        <f t="shared" si="31"/>
        <v>93831760</v>
      </c>
      <c r="X26" s="182">
        <v>93831760</v>
      </c>
      <c r="Y26" s="180">
        <v>4208</v>
      </c>
      <c r="Z26" s="163">
        <f>W26-X26</f>
        <v>0</v>
      </c>
    </row>
    <row r="27" spans="1:26" s="174" customFormat="1" ht="33" customHeight="1">
      <c r="A27" s="164" t="s">
        <v>28</v>
      </c>
      <c r="B27" s="181" t="s">
        <v>286</v>
      </c>
      <c r="C27" s="166" t="s">
        <v>279</v>
      </c>
      <c r="D27" s="167">
        <v>315.89999999999998</v>
      </c>
      <c r="E27" s="168">
        <v>315.89999999999998</v>
      </c>
      <c r="F27" s="164" t="s">
        <v>142</v>
      </c>
      <c r="G27" s="169">
        <v>52800</v>
      </c>
      <c r="H27" s="170">
        <f t="shared" ref="H27:H31" si="32">G27*2.5</f>
        <v>132000</v>
      </c>
      <c r="I27" s="171">
        <f t="shared" ref="I27:I31" si="33">D27*G27</f>
        <v>16679519.999999998</v>
      </c>
      <c r="J27" s="171">
        <f t="shared" ref="J27:J31" si="34">I27</f>
        <v>16679519.999999998</v>
      </c>
      <c r="K27" s="169">
        <v>10000</v>
      </c>
      <c r="L27" s="171">
        <f t="shared" ref="L27:L31" si="35">D27*K27</f>
        <v>3159000</v>
      </c>
      <c r="M27" s="171">
        <f t="shared" ref="M27:M31" si="36">D27*H27</f>
        <v>41698800</v>
      </c>
      <c r="N27" s="171">
        <v>4000</v>
      </c>
      <c r="O27" s="171"/>
      <c r="P27" s="171">
        <f t="shared" ref="P27:P31" si="37">D27*N27</f>
        <v>1263600</v>
      </c>
      <c r="Q27" s="171">
        <f>D26/Y26*100</f>
        <v>11.055133079847909</v>
      </c>
      <c r="R27" s="172">
        <v>1</v>
      </c>
      <c r="S27" s="173">
        <f>+IF(Q27&gt;70,R27*12*30*15000,IF(Q27&gt;=30,R27*6*30*15000,R27*3*30*15000))</f>
        <v>1350000</v>
      </c>
      <c r="T27" s="171"/>
      <c r="U27" s="171"/>
      <c r="V27" s="171">
        <f t="shared" si="11"/>
        <v>44312400</v>
      </c>
      <c r="W27" s="171">
        <f t="shared" si="12"/>
        <v>64150920</v>
      </c>
      <c r="Y27" s="175"/>
    </row>
    <row r="28" spans="1:26" s="174" customFormat="1" ht="33" customHeight="1">
      <c r="A28" s="164" t="s">
        <v>28</v>
      </c>
      <c r="B28" s="181" t="str">
        <f>B27</f>
        <v>Phan Xuân Lộc</v>
      </c>
      <c r="C28" s="166" t="s">
        <v>279</v>
      </c>
      <c r="D28" s="167">
        <v>149.30000000000001</v>
      </c>
      <c r="E28" s="168">
        <v>149.30000000000001</v>
      </c>
      <c r="F28" s="164" t="s">
        <v>142</v>
      </c>
      <c r="G28" s="169">
        <v>52800</v>
      </c>
      <c r="H28" s="170">
        <f t="shared" si="32"/>
        <v>132000</v>
      </c>
      <c r="I28" s="171">
        <f t="shared" si="33"/>
        <v>7883040.0000000009</v>
      </c>
      <c r="J28" s="171">
        <f t="shared" si="34"/>
        <v>7883040.0000000009</v>
      </c>
      <c r="K28" s="169">
        <v>10000</v>
      </c>
      <c r="L28" s="171">
        <f t="shared" si="35"/>
        <v>1493000</v>
      </c>
      <c r="M28" s="171">
        <f t="shared" si="36"/>
        <v>19707600</v>
      </c>
      <c r="N28" s="171">
        <v>4000</v>
      </c>
      <c r="O28" s="171"/>
      <c r="P28" s="171">
        <f t="shared" si="37"/>
        <v>597200</v>
      </c>
      <c r="Q28" s="171"/>
      <c r="R28" s="172"/>
      <c r="S28" s="171"/>
      <c r="T28" s="171"/>
      <c r="U28" s="171"/>
      <c r="V28" s="171">
        <f t="shared" si="11"/>
        <v>20304800</v>
      </c>
      <c r="W28" s="171">
        <f t="shared" si="12"/>
        <v>29680840</v>
      </c>
      <c r="Y28" s="175"/>
    </row>
    <row r="29" spans="1:26" s="163" customFormat="1" ht="33" customHeight="1">
      <c r="A29" s="150">
        <v>8</v>
      </c>
      <c r="B29" s="176" t="str">
        <f>B30</f>
        <v>Hồ Quốc Toàn</v>
      </c>
      <c r="C29" s="158" t="s">
        <v>279</v>
      </c>
      <c r="D29" s="177">
        <f>SUM(D30:D31)</f>
        <v>349.5</v>
      </c>
      <c r="E29" s="177">
        <f t="shared" ref="E29:W29" si="38">SUM(E30:E31)</f>
        <v>349.5</v>
      </c>
      <c r="F29" s="177">
        <f t="shared" si="38"/>
        <v>0</v>
      </c>
      <c r="G29" s="177">
        <f t="shared" si="38"/>
        <v>105600</v>
      </c>
      <c r="H29" s="177">
        <f t="shared" si="38"/>
        <v>264000</v>
      </c>
      <c r="I29" s="178">
        <f t="shared" si="38"/>
        <v>18453600</v>
      </c>
      <c r="J29" s="178">
        <f t="shared" si="38"/>
        <v>18453600</v>
      </c>
      <c r="K29" s="178"/>
      <c r="L29" s="178">
        <f t="shared" si="38"/>
        <v>2708100</v>
      </c>
      <c r="M29" s="178">
        <f t="shared" si="38"/>
        <v>46134000</v>
      </c>
      <c r="N29" s="178"/>
      <c r="O29" s="178">
        <f t="shared" si="38"/>
        <v>0</v>
      </c>
      <c r="P29" s="178">
        <f t="shared" si="38"/>
        <v>1398000</v>
      </c>
      <c r="Q29" s="178">
        <f t="shared" si="38"/>
        <v>10.441251157649448</v>
      </c>
      <c r="R29" s="178">
        <f t="shared" si="38"/>
        <v>8</v>
      </c>
      <c r="S29" s="178">
        <f t="shared" si="38"/>
        <v>10800000</v>
      </c>
      <c r="T29" s="178">
        <f t="shared" si="38"/>
        <v>0</v>
      </c>
      <c r="U29" s="178">
        <f t="shared" si="38"/>
        <v>0</v>
      </c>
      <c r="V29" s="178">
        <f t="shared" si="38"/>
        <v>58332000</v>
      </c>
      <c r="W29" s="178">
        <f t="shared" si="38"/>
        <v>79493700</v>
      </c>
      <c r="X29" s="182">
        <v>79493700</v>
      </c>
      <c r="Y29" s="180">
        <v>3347.3</v>
      </c>
      <c r="Z29" s="163">
        <f>W29-X29</f>
        <v>0</v>
      </c>
    </row>
    <row r="30" spans="1:26" s="174" customFormat="1" ht="33" customHeight="1">
      <c r="A30" s="164" t="s">
        <v>28</v>
      </c>
      <c r="B30" s="181" t="s">
        <v>287</v>
      </c>
      <c r="C30" s="166" t="s">
        <v>279</v>
      </c>
      <c r="D30" s="167">
        <v>262.3</v>
      </c>
      <c r="E30" s="168">
        <v>262.3</v>
      </c>
      <c r="F30" s="164" t="s">
        <v>30</v>
      </c>
      <c r="G30" s="169">
        <v>52800</v>
      </c>
      <c r="H30" s="170">
        <f t="shared" si="32"/>
        <v>132000</v>
      </c>
      <c r="I30" s="171">
        <f t="shared" si="33"/>
        <v>13849440</v>
      </c>
      <c r="J30" s="171">
        <f t="shared" si="34"/>
        <v>13849440</v>
      </c>
      <c r="K30" s="169">
        <v>7000</v>
      </c>
      <c r="L30" s="171">
        <f t="shared" si="35"/>
        <v>1836100</v>
      </c>
      <c r="M30" s="171">
        <f t="shared" si="36"/>
        <v>34623600</v>
      </c>
      <c r="N30" s="171">
        <v>4000</v>
      </c>
      <c r="O30" s="171"/>
      <c r="P30" s="171">
        <f t="shared" si="37"/>
        <v>1049200</v>
      </c>
      <c r="Q30" s="171">
        <f>D29/Y29*100</f>
        <v>10.441251157649448</v>
      </c>
      <c r="R30" s="172">
        <v>8</v>
      </c>
      <c r="S30" s="173">
        <f>+IF(Q30&gt;70,R30*12*30*15000,IF(Q30&gt;=30,R30*6*30*15000,R30*3*30*15000))</f>
        <v>10800000</v>
      </c>
      <c r="T30" s="171"/>
      <c r="U30" s="171"/>
      <c r="V30" s="171">
        <f t="shared" si="11"/>
        <v>46472800</v>
      </c>
      <c r="W30" s="171">
        <f t="shared" si="12"/>
        <v>62158340</v>
      </c>
      <c r="Y30" s="175"/>
    </row>
    <row r="31" spans="1:26" s="174" customFormat="1" ht="33" customHeight="1">
      <c r="A31" s="164" t="s">
        <v>28</v>
      </c>
      <c r="B31" s="181" t="str">
        <f t="shared" ref="B31:B35" si="39">B30</f>
        <v>Hồ Quốc Toàn</v>
      </c>
      <c r="C31" s="166" t="s">
        <v>279</v>
      </c>
      <c r="D31" s="167">
        <v>87.2</v>
      </c>
      <c r="E31" s="168">
        <v>87.2</v>
      </c>
      <c r="F31" s="164" t="s">
        <v>142</v>
      </c>
      <c r="G31" s="169">
        <v>52800</v>
      </c>
      <c r="H31" s="170">
        <f t="shared" si="32"/>
        <v>132000</v>
      </c>
      <c r="I31" s="171">
        <f t="shared" si="33"/>
        <v>4604160</v>
      </c>
      <c r="J31" s="171">
        <f t="shared" si="34"/>
        <v>4604160</v>
      </c>
      <c r="K31" s="169">
        <v>10000</v>
      </c>
      <c r="L31" s="171">
        <f t="shared" si="35"/>
        <v>872000</v>
      </c>
      <c r="M31" s="171">
        <f t="shared" si="36"/>
        <v>11510400</v>
      </c>
      <c r="N31" s="171">
        <v>4000</v>
      </c>
      <c r="O31" s="171"/>
      <c r="P31" s="171">
        <f t="shared" si="37"/>
        <v>348800</v>
      </c>
      <c r="Q31" s="171"/>
      <c r="R31" s="172"/>
      <c r="S31" s="171"/>
      <c r="T31" s="171"/>
      <c r="U31" s="171"/>
      <c r="V31" s="171">
        <f t="shared" si="11"/>
        <v>11859200</v>
      </c>
      <c r="W31" s="171">
        <f t="shared" si="12"/>
        <v>17335360</v>
      </c>
      <c r="Y31" s="175"/>
    </row>
    <row r="32" spans="1:26" s="163" customFormat="1" ht="33" customHeight="1">
      <c r="A32" s="150">
        <v>9</v>
      </c>
      <c r="B32" s="176" t="str">
        <f>B33</f>
        <v>Lê Thế Mạnh</v>
      </c>
      <c r="C32" s="158" t="s">
        <v>279</v>
      </c>
      <c r="D32" s="177">
        <f>SUM(D33:D35)</f>
        <v>585.6</v>
      </c>
      <c r="E32" s="177">
        <f t="shared" ref="E32:W32" si="40">SUM(E33:E35)</f>
        <v>585.6</v>
      </c>
      <c r="F32" s="177">
        <f t="shared" si="40"/>
        <v>0</v>
      </c>
      <c r="G32" s="177">
        <f t="shared" si="40"/>
        <v>158400</v>
      </c>
      <c r="H32" s="177">
        <f t="shared" si="40"/>
        <v>396000</v>
      </c>
      <c r="I32" s="178">
        <f t="shared" si="40"/>
        <v>30919680</v>
      </c>
      <c r="J32" s="178">
        <f t="shared" si="40"/>
        <v>30919680</v>
      </c>
      <c r="K32" s="178"/>
      <c r="L32" s="178">
        <f t="shared" si="40"/>
        <v>4174800</v>
      </c>
      <c r="M32" s="178">
        <f t="shared" si="40"/>
        <v>77299200</v>
      </c>
      <c r="N32" s="178"/>
      <c r="O32" s="178">
        <f t="shared" si="40"/>
        <v>0</v>
      </c>
      <c r="P32" s="178">
        <f t="shared" si="40"/>
        <v>2342400</v>
      </c>
      <c r="Q32" s="178">
        <f t="shared" si="40"/>
        <v>15.090838809431775</v>
      </c>
      <c r="R32" s="178">
        <f t="shared" si="40"/>
        <v>3</v>
      </c>
      <c r="S32" s="178">
        <f t="shared" si="40"/>
        <v>4050000</v>
      </c>
      <c r="T32" s="178">
        <f t="shared" si="40"/>
        <v>0</v>
      </c>
      <c r="U32" s="178">
        <f t="shared" si="40"/>
        <v>0</v>
      </c>
      <c r="V32" s="178">
        <f t="shared" si="40"/>
        <v>83691600</v>
      </c>
      <c r="W32" s="178">
        <f t="shared" si="40"/>
        <v>118786080</v>
      </c>
      <c r="X32" s="182">
        <v>70326780</v>
      </c>
      <c r="Y32" s="180">
        <v>3880.5</v>
      </c>
      <c r="Z32" s="163">
        <f>W32-X32</f>
        <v>48459300</v>
      </c>
    </row>
    <row r="33" spans="1:26" s="174" customFormat="1" ht="33" customHeight="1">
      <c r="A33" s="164" t="s">
        <v>28</v>
      </c>
      <c r="B33" s="181" t="s">
        <v>288</v>
      </c>
      <c r="C33" s="166" t="s">
        <v>279</v>
      </c>
      <c r="D33" s="167">
        <v>312.5</v>
      </c>
      <c r="E33" s="168">
        <v>312.5</v>
      </c>
      <c r="F33" s="164" t="s">
        <v>30</v>
      </c>
      <c r="G33" s="169">
        <v>52800</v>
      </c>
      <c r="H33" s="170">
        <f t="shared" ref="H33:H35" si="41">G33*2.5</f>
        <v>132000</v>
      </c>
      <c r="I33" s="171">
        <f t="shared" ref="I33:I35" si="42">D33*G33</f>
        <v>16500000</v>
      </c>
      <c r="J33" s="171">
        <f t="shared" ref="J33:J35" si="43">I33</f>
        <v>16500000</v>
      </c>
      <c r="K33" s="169">
        <v>7000</v>
      </c>
      <c r="L33" s="171">
        <f t="shared" ref="L33:L35" si="44">D33*K33</f>
        <v>2187500</v>
      </c>
      <c r="M33" s="171">
        <f t="shared" ref="M33:M35" si="45">D33*H33</f>
        <v>41250000</v>
      </c>
      <c r="N33" s="171">
        <v>4000</v>
      </c>
      <c r="O33" s="171"/>
      <c r="P33" s="171">
        <f t="shared" ref="P33:P35" si="46">D33*N33</f>
        <v>1250000</v>
      </c>
      <c r="Q33" s="171">
        <f>D32/Y32*100</f>
        <v>15.090838809431775</v>
      </c>
      <c r="R33" s="172">
        <v>3</v>
      </c>
      <c r="S33" s="173">
        <f>+IF(Q33&gt;70,R33*12*30*15000,IF(Q33&gt;=30,R33*6*30*15000,R33*3*30*15000))</f>
        <v>4050000</v>
      </c>
      <c r="T33" s="171"/>
      <c r="U33" s="171"/>
      <c r="V33" s="171">
        <f t="shared" si="11"/>
        <v>46550000</v>
      </c>
      <c r="W33" s="171">
        <f>J33+L33+V33</f>
        <v>65237500</v>
      </c>
      <c r="Y33" s="175"/>
    </row>
    <row r="34" spans="1:26" s="174" customFormat="1" ht="33" customHeight="1">
      <c r="A34" s="164" t="s">
        <v>28</v>
      </c>
      <c r="B34" s="181" t="str">
        <f t="shared" si="39"/>
        <v>Lê Thế Mạnh</v>
      </c>
      <c r="C34" s="166" t="s">
        <v>279</v>
      </c>
      <c r="D34" s="167">
        <v>25.2</v>
      </c>
      <c r="E34" s="168">
        <v>25.2</v>
      </c>
      <c r="F34" s="164" t="s">
        <v>142</v>
      </c>
      <c r="G34" s="169">
        <v>52800</v>
      </c>
      <c r="H34" s="170">
        <f t="shared" si="41"/>
        <v>132000</v>
      </c>
      <c r="I34" s="171">
        <f t="shared" si="42"/>
        <v>1330560</v>
      </c>
      <c r="J34" s="171">
        <f t="shared" si="43"/>
        <v>1330560</v>
      </c>
      <c r="K34" s="169">
        <v>10000</v>
      </c>
      <c r="L34" s="171">
        <f t="shared" si="44"/>
        <v>252000</v>
      </c>
      <c r="M34" s="171">
        <f t="shared" si="45"/>
        <v>3326400</v>
      </c>
      <c r="N34" s="171">
        <v>4000</v>
      </c>
      <c r="O34" s="171"/>
      <c r="P34" s="171">
        <f t="shared" si="46"/>
        <v>100800</v>
      </c>
      <c r="Q34" s="171"/>
      <c r="R34" s="172"/>
      <c r="S34" s="171"/>
      <c r="T34" s="171"/>
      <c r="U34" s="171"/>
      <c r="V34" s="171">
        <f t="shared" si="11"/>
        <v>3427200</v>
      </c>
      <c r="W34" s="171">
        <f t="shared" si="12"/>
        <v>5009760</v>
      </c>
      <c r="Y34" s="175"/>
    </row>
    <row r="35" spans="1:26" s="174" customFormat="1" ht="33" customHeight="1">
      <c r="A35" s="164" t="s">
        <v>28</v>
      </c>
      <c r="B35" s="181" t="str">
        <f t="shared" si="39"/>
        <v>Lê Thế Mạnh</v>
      </c>
      <c r="C35" s="166" t="s">
        <v>279</v>
      </c>
      <c r="D35" s="167">
        <v>247.9</v>
      </c>
      <c r="E35" s="167">
        <v>247.9</v>
      </c>
      <c r="F35" s="164" t="s">
        <v>137</v>
      </c>
      <c r="G35" s="169">
        <v>52800</v>
      </c>
      <c r="H35" s="170">
        <f t="shared" si="41"/>
        <v>132000</v>
      </c>
      <c r="I35" s="171">
        <f t="shared" si="42"/>
        <v>13089120</v>
      </c>
      <c r="J35" s="171">
        <f t="shared" si="43"/>
        <v>13089120</v>
      </c>
      <c r="K35" s="169">
        <v>7000</v>
      </c>
      <c r="L35" s="171">
        <f t="shared" si="44"/>
        <v>1735300</v>
      </c>
      <c r="M35" s="171">
        <f t="shared" si="45"/>
        <v>32722800</v>
      </c>
      <c r="N35" s="171">
        <v>4000</v>
      </c>
      <c r="O35" s="171"/>
      <c r="P35" s="171">
        <f t="shared" si="46"/>
        <v>991600</v>
      </c>
      <c r="Q35" s="171"/>
      <c r="R35" s="172"/>
      <c r="S35" s="171"/>
      <c r="T35" s="171"/>
      <c r="U35" s="171"/>
      <c r="V35" s="171">
        <f t="shared" si="11"/>
        <v>33714400</v>
      </c>
      <c r="W35" s="171">
        <f t="shared" si="12"/>
        <v>48538820</v>
      </c>
      <c r="Y35" s="175"/>
    </row>
    <row r="36" spans="1:26" s="163" customFormat="1" ht="33" customHeight="1">
      <c r="A36" s="150">
        <v>10</v>
      </c>
      <c r="B36" s="159" t="str">
        <f>B37</f>
        <v>Hồ Hữu Phúc</v>
      </c>
      <c r="C36" s="158" t="s">
        <v>279</v>
      </c>
      <c r="D36" s="177">
        <f>SUM(D37:D37)</f>
        <v>216.6</v>
      </c>
      <c r="E36" s="177">
        <f>SUM(E37:E37)</f>
        <v>216.6</v>
      </c>
      <c r="F36" s="178"/>
      <c r="G36" s="178"/>
      <c r="H36" s="178"/>
      <c r="I36" s="178">
        <f>SUM(I37:I37)</f>
        <v>11436480</v>
      </c>
      <c r="J36" s="178">
        <f>SUM(J37:J37)</f>
        <v>11436480</v>
      </c>
      <c r="K36" s="178"/>
      <c r="L36" s="178">
        <f>SUM(L37:L37)</f>
        <v>2166000</v>
      </c>
      <c r="M36" s="178">
        <f>SUM(M37:M37)</f>
        <v>28591200</v>
      </c>
      <c r="N36" s="178"/>
      <c r="O36" s="178"/>
      <c r="P36" s="178">
        <f>SUM(P37:P37)</f>
        <v>866400</v>
      </c>
      <c r="Q36" s="178">
        <f t="shared" ref="Q36:W36" si="47">SUM(Q37:Q37)</f>
        <v>9.7598341819492624</v>
      </c>
      <c r="R36" s="178">
        <f t="shared" si="47"/>
        <v>0</v>
      </c>
      <c r="S36" s="178">
        <f t="shared" si="47"/>
        <v>0</v>
      </c>
      <c r="T36" s="178">
        <f t="shared" si="47"/>
        <v>0</v>
      </c>
      <c r="U36" s="178">
        <f t="shared" si="47"/>
        <v>0</v>
      </c>
      <c r="V36" s="178">
        <f t="shared" si="47"/>
        <v>29457600</v>
      </c>
      <c r="W36" s="178">
        <f t="shared" si="47"/>
        <v>43060080</v>
      </c>
      <c r="X36" s="182">
        <v>43060080</v>
      </c>
      <c r="Y36" s="180">
        <v>2219.3000000000002</v>
      </c>
      <c r="Z36" s="163">
        <f>W36-X36</f>
        <v>0</v>
      </c>
    </row>
    <row r="37" spans="1:26" s="174" customFormat="1" ht="33" customHeight="1">
      <c r="A37" s="164" t="s">
        <v>28</v>
      </c>
      <c r="B37" s="165" t="s">
        <v>289</v>
      </c>
      <c r="C37" s="166" t="s">
        <v>279</v>
      </c>
      <c r="D37" s="167">
        <v>216.6</v>
      </c>
      <c r="E37" s="168">
        <v>216.6</v>
      </c>
      <c r="F37" s="164" t="s">
        <v>142</v>
      </c>
      <c r="G37" s="169">
        <v>52800</v>
      </c>
      <c r="H37" s="170">
        <f>G37*2.5</f>
        <v>132000</v>
      </c>
      <c r="I37" s="171">
        <f>D37*G37</f>
        <v>11436480</v>
      </c>
      <c r="J37" s="171">
        <f>I37</f>
        <v>11436480</v>
      </c>
      <c r="K37" s="169">
        <v>10000</v>
      </c>
      <c r="L37" s="171">
        <f>D37*K37</f>
        <v>2166000</v>
      </c>
      <c r="M37" s="171">
        <f>D37*H37</f>
        <v>28591200</v>
      </c>
      <c r="N37" s="171">
        <v>4000</v>
      </c>
      <c r="O37" s="171"/>
      <c r="P37" s="171">
        <f>D37*N37</f>
        <v>866400</v>
      </c>
      <c r="Q37" s="171">
        <f>D36/Y36*100</f>
        <v>9.7598341819492624</v>
      </c>
      <c r="R37" s="172">
        <v>0</v>
      </c>
      <c r="S37" s="173">
        <f>+IF(Q37&gt;70,R37*12*30*15000,IF(Q37&gt;=30,R37*6*30*15000,R37*3*30*15000))</f>
        <v>0</v>
      </c>
      <c r="T37" s="171"/>
      <c r="U37" s="171"/>
      <c r="V37" s="171">
        <f t="shared" si="11"/>
        <v>29457600</v>
      </c>
      <c r="W37" s="171">
        <f t="shared" si="12"/>
        <v>43060080</v>
      </c>
      <c r="Y37" s="175"/>
    </row>
    <row r="38" spans="1:26" s="163" customFormat="1" ht="33" customHeight="1">
      <c r="A38" s="150">
        <v>11</v>
      </c>
      <c r="B38" s="159" t="str">
        <f>B39</f>
        <v>Nguyễn Hữu Ái</v>
      </c>
      <c r="C38" s="158" t="s">
        <v>279</v>
      </c>
      <c r="D38" s="177">
        <f>SUM(D39:D39)</f>
        <v>139.19999999999999</v>
      </c>
      <c r="E38" s="177">
        <f>SUM(E39:E39)</f>
        <v>139.19999999999999</v>
      </c>
      <c r="F38" s="178"/>
      <c r="G38" s="178"/>
      <c r="H38" s="178"/>
      <c r="I38" s="178">
        <f>SUM(I39:I39)</f>
        <v>7349759.9999999991</v>
      </c>
      <c r="J38" s="178">
        <f>SUM(J39:J39)</f>
        <v>7349759.9999999991</v>
      </c>
      <c r="K38" s="178"/>
      <c r="L38" s="178">
        <f>SUM(L39:L39)</f>
        <v>1392000</v>
      </c>
      <c r="M38" s="178">
        <f>SUM(M39:M39)</f>
        <v>18374400</v>
      </c>
      <c r="N38" s="178"/>
      <c r="O38" s="178"/>
      <c r="P38" s="178">
        <f>SUM(P39:P39)</f>
        <v>556800</v>
      </c>
      <c r="Q38" s="178">
        <f t="shared" ref="Q38:W38" si="48">SUM(Q39:Q39)</f>
        <v>2.2591534666320432</v>
      </c>
      <c r="R38" s="178">
        <f t="shared" si="48"/>
        <v>0</v>
      </c>
      <c r="S38" s="178">
        <f t="shared" si="48"/>
        <v>0</v>
      </c>
      <c r="T38" s="178">
        <f t="shared" si="48"/>
        <v>0</v>
      </c>
      <c r="U38" s="178">
        <f t="shared" si="48"/>
        <v>0</v>
      </c>
      <c r="V38" s="178">
        <f t="shared" si="48"/>
        <v>18931200</v>
      </c>
      <c r="W38" s="178">
        <f t="shared" si="48"/>
        <v>27672960</v>
      </c>
      <c r="X38" s="182">
        <v>27672960</v>
      </c>
      <c r="Y38" s="180">
        <v>6161.6</v>
      </c>
      <c r="Z38" s="163">
        <f>W38-X38</f>
        <v>0</v>
      </c>
    </row>
    <row r="39" spans="1:26" s="174" customFormat="1" ht="33" customHeight="1">
      <c r="A39" s="164" t="s">
        <v>28</v>
      </c>
      <c r="B39" s="165" t="s">
        <v>290</v>
      </c>
      <c r="C39" s="166" t="s">
        <v>279</v>
      </c>
      <c r="D39" s="167">
        <v>139.19999999999999</v>
      </c>
      <c r="E39" s="168">
        <v>139.19999999999999</v>
      </c>
      <c r="F39" s="164" t="s">
        <v>142</v>
      </c>
      <c r="G39" s="169">
        <v>52800</v>
      </c>
      <c r="H39" s="170">
        <f t="shared" ref="H39:H43" si="49">G39*2.5</f>
        <v>132000</v>
      </c>
      <c r="I39" s="171">
        <f t="shared" ref="I39:I43" si="50">D39*G39</f>
        <v>7349759.9999999991</v>
      </c>
      <c r="J39" s="171">
        <f t="shared" ref="J39:J43" si="51">I39</f>
        <v>7349759.9999999991</v>
      </c>
      <c r="K39" s="169">
        <v>10000</v>
      </c>
      <c r="L39" s="171">
        <f t="shared" ref="L39:L43" si="52">D39*K39</f>
        <v>1392000</v>
      </c>
      <c r="M39" s="171">
        <f t="shared" ref="M39:M43" si="53">D39*H39</f>
        <v>18374400</v>
      </c>
      <c r="N39" s="171">
        <v>4000</v>
      </c>
      <c r="O39" s="171"/>
      <c r="P39" s="171">
        <f t="shared" ref="P39:P43" si="54">D39*N39</f>
        <v>556800</v>
      </c>
      <c r="Q39" s="171">
        <f>D38/Y38*100</f>
        <v>2.2591534666320432</v>
      </c>
      <c r="R39" s="172"/>
      <c r="S39" s="173">
        <f>+IF(Q39&gt;70,R39*12*30*15000,IF(Q39&gt;=30,R39*6*30*15000,R39*3*30*15000))</f>
        <v>0</v>
      </c>
      <c r="T39" s="171"/>
      <c r="U39" s="171"/>
      <c r="V39" s="171">
        <f t="shared" si="11"/>
        <v>18931200</v>
      </c>
      <c r="W39" s="171">
        <f t="shared" si="12"/>
        <v>27672960</v>
      </c>
      <c r="Y39" s="175"/>
    </row>
    <row r="40" spans="1:26" s="163" customFormat="1" ht="33" customHeight="1">
      <c r="A40" s="150">
        <v>12</v>
      </c>
      <c r="B40" s="159" t="str">
        <f t="shared" ref="B40:B44" si="55">B41</f>
        <v>Đào Viết Thắng</v>
      </c>
      <c r="C40" s="158" t="s">
        <v>279</v>
      </c>
      <c r="D40" s="177">
        <f>SUM(D41:D41)</f>
        <v>82.7</v>
      </c>
      <c r="E40" s="177">
        <f t="shared" ref="E40:W40" si="56">SUM(E41:E41)</f>
        <v>82.7</v>
      </c>
      <c r="F40" s="177">
        <f t="shared" si="56"/>
        <v>0</v>
      </c>
      <c r="G40" s="177">
        <f t="shared" si="56"/>
        <v>52800</v>
      </c>
      <c r="H40" s="177">
        <f t="shared" si="56"/>
        <v>132000</v>
      </c>
      <c r="I40" s="178">
        <f t="shared" si="56"/>
        <v>4366560</v>
      </c>
      <c r="J40" s="178">
        <f t="shared" si="56"/>
        <v>4366560</v>
      </c>
      <c r="K40" s="178"/>
      <c r="L40" s="178">
        <f t="shared" si="56"/>
        <v>578900</v>
      </c>
      <c r="M40" s="178">
        <f t="shared" si="56"/>
        <v>10916400</v>
      </c>
      <c r="N40" s="178"/>
      <c r="O40" s="178">
        <f t="shared" si="56"/>
        <v>0</v>
      </c>
      <c r="P40" s="178">
        <f t="shared" si="56"/>
        <v>330800</v>
      </c>
      <c r="Q40" s="178">
        <f t="shared" si="56"/>
        <v>3.8094799391957248</v>
      </c>
      <c r="R40" s="178">
        <f t="shared" si="56"/>
        <v>0</v>
      </c>
      <c r="S40" s="178">
        <f t="shared" si="56"/>
        <v>0</v>
      </c>
      <c r="T40" s="178">
        <f t="shared" si="56"/>
        <v>0</v>
      </c>
      <c r="U40" s="178">
        <f t="shared" si="56"/>
        <v>0</v>
      </c>
      <c r="V40" s="178">
        <f t="shared" si="56"/>
        <v>11247200</v>
      </c>
      <c r="W40" s="178">
        <f t="shared" si="56"/>
        <v>16192660</v>
      </c>
      <c r="X40" s="182">
        <v>16192660</v>
      </c>
      <c r="Y40" s="180">
        <v>2170.9</v>
      </c>
      <c r="Z40" s="163">
        <f>W40-X40</f>
        <v>0</v>
      </c>
    </row>
    <row r="41" spans="1:26" s="174" customFormat="1" ht="33" customHeight="1">
      <c r="A41" s="164" t="s">
        <v>28</v>
      </c>
      <c r="B41" s="165" t="s">
        <v>291</v>
      </c>
      <c r="C41" s="166" t="s">
        <v>279</v>
      </c>
      <c r="D41" s="167">
        <v>82.7</v>
      </c>
      <c r="E41" s="168">
        <v>82.7</v>
      </c>
      <c r="F41" s="164" t="s">
        <v>30</v>
      </c>
      <c r="G41" s="169">
        <v>52800</v>
      </c>
      <c r="H41" s="170">
        <f t="shared" si="49"/>
        <v>132000</v>
      </c>
      <c r="I41" s="171">
        <f t="shared" si="50"/>
        <v>4366560</v>
      </c>
      <c r="J41" s="171">
        <f t="shared" si="51"/>
        <v>4366560</v>
      </c>
      <c r="K41" s="169">
        <v>7000</v>
      </c>
      <c r="L41" s="171">
        <f t="shared" si="52"/>
        <v>578900</v>
      </c>
      <c r="M41" s="171">
        <f t="shared" si="53"/>
        <v>10916400</v>
      </c>
      <c r="N41" s="171">
        <v>4000</v>
      </c>
      <c r="O41" s="171"/>
      <c r="P41" s="171">
        <f t="shared" si="54"/>
        <v>330800</v>
      </c>
      <c r="Q41" s="171">
        <f>D40/Y40*100</f>
        <v>3.8094799391957248</v>
      </c>
      <c r="R41" s="172"/>
      <c r="S41" s="173">
        <f t="shared" ref="S41:S45" si="57">+IF(Q41&gt;70,R41*12*30*15000,IF(Q41&gt;=30,R41*6*30*15000,R41*3*30*15000))</f>
        <v>0</v>
      </c>
      <c r="T41" s="171"/>
      <c r="U41" s="171"/>
      <c r="V41" s="171">
        <f t="shared" si="11"/>
        <v>11247200</v>
      </c>
      <c r="W41" s="171">
        <f t="shared" si="12"/>
        <v>16192660</v>
      </c>
      <c r="Y41" s="175"/>
    </row>
    <row r="42" spans="1:26" s="163" customFormat="1" ht="33" customHeight="1">
      <c r="A42" s="150">
        <v>13</v>
      </c>
      <c r="B42" s="159" t="str">
        <f t="shared" si="55"/>
        <v>Nguyễn Văn Hải</v>
      </c>
      <c r="C42" s="158" t="s">
        <v>279</v>
      </c>
      <c r="D42" s="177">
        <f>SUM(D43:D43)</f>
        <v>155.80000000000001</v>
      </c>
      <c r="E42" s="177">
        <f>SUM(E43:E43)</f>
        <v>155.80000000000001</v>
      </c>
      <c r="F42" s="178"/>
      <c r="G42" s="178"/>
      <c r="H42" s="178"/>
      <c r="I42" s="178">
        <f>SUM(I43:I43)</f>
        <v>8226240.0000000009</v>
      </c>
      <c r="J42" s="178">
        <f>SUM(J43:J43)</f>
        <v>8226240.0000000009</v>
      </c>
      <c r="K42" s="178"/>
      <c r="L42" s="178">
        <f>SUM(L43:L43)</f>
        <v>1558000</v>
      </c>
      <c r="M42" s="178">
        <f>SUM(M43:M43)</f>
        <v>20565600</v>
      </c>
      <c r="N42" s="178"/>
      <c r="O42" s="178"/>
      <c r="P42" s="178">
        <f>SUM(P43:P43)</f>
        <v>623200</v>
      </c>
      <c r="Q42" s="178">
        <f>SUM(Q43:Q43)</f>
        <v>6.9544257465518013</v>
      </c>
      <c r="R42" s="183"/>
      <c r="S42" s="178">
        <f t="shared" ref="S42:U42" si="58">SUM(S43:S43)</f>
        <v>0</v>
      </c>
      <c r="T42" s="184">
        <f t="shared" si="58"/>
        <v>0</v>
      </c>
      <c r="U42" s="178">
        <f t="shared" si="58"/>
        <v>0</v>
      </c>
      <c r="V42" s="152">
        <f t="shared" si="11"/>
        <v>21188800</v>
      </c>
      <c r="W42" s="152">
        <f t="shared" si="12"/>
        <v>30973040</v>
      </c>
      <c r="X42" s="182">
        <v>30973040</v>
      </c>
      <c r="Y42" s="180">
        <v>2240.3000000000002</v>
      </c>
      <c r="Z42" s="163">
        <f>W42-X42</f>
        <v>0</v>
      </c>
    </row>
    <row r="43" spans="1:26" s="174" customFormat="1" ht="33" customHeight="1">
      <c r="A43" s="164" t="s">
        <v>28</v>
      </c>
      <c r="B43" s="165" t="s">
        <v>292</v>
      </c>
      <c r="C43" s="166" t="s">
        <v>279</v>
      </c>
      <c r="D43" s="167">
        <v>155.80000000000001</v>
      </c>
      <c r="E43" s="168">
        <v>155.80000000000001</v>
      </c>
      <c r="F43" s="164" t="s">
        <v>142</v>
      </c>
      <c r="G43" s="169">
        <v>52800</v>
      </c>
      <c r="H43" s="170">
        <f t="shared" si="49"/>
        <v>132000</v>
      </c>
      <c r="I43" s="171">
        <f t="shared" si="50"/>
        <v>8226240.0000000009</v>
      </c>
      <c r="J43" s="171">
        <f t="shared" si="51"/>
        <v>8226240.0000000009</v>
      </c>
      <c r="K43" s="169">
        <v>10000</v>
      </c>
      <c r="L43" s="171">
        <f t="shared" si="52"/>
        <v>1558000</v>
      </c>
      <c r="M43" s="171">
        <f t="shared" si="53"/>
        <v>20565600</v>
      </c>
      <c r="N43" s="171">
        <v>4000</v>
      </c>
      <c r="O43" s="171"/>
      <c r="P43" s="171">
        <f t="shared" si="54"/>
        <v>623200</v>
      </c>
      <c r="Q43" s="171">
        <f>D42/Y42*100</f>
        <v>6.9544257465518013</v>
      </c>
      <c r="R43" s="172"/>
      <c r="S43" s="173">
        <f t="shared" si="57"/>
        <v>0</v>
      </c>
      <c r="T43" s="171"/>
      <c r="U43" s="171"/>
      <c r="V43" s="171">
        <f t="shared" si="11"/>
        <v>21188800</v>
      </c>
      <c r="W43" s="171">
        <f t="shared" si="12"/>
        <v>30973040</v>
      </c>
      <c r="Y43" s="175"/>
    </row>
    <row r="44" spans="1:26" s="163" customFormat="1" ht="33" customHeight="1">
      <c r="A44" s="150">
        <v>14</v>
      </c>
      <c r="B44" s="159" t="str">
        <f t="shared" si="55"/>
        <v>Đào Xuân Lộc</v>
      </c>
      <c r="C44" s="158" t="s">
        <v>279</v>
      </c>
      <c r="D44" s="177">
        <f>SUM(D45:D45)</f>
        <v>180.9</v>
      </c>
      <c r="E44" s="177">
        <f>SUM(E45:E45)</f>
        <v>180.9</v>
      </c>
      <c r="F44" s="177"/>
      <c r="G44" s="177"/>
      <c r="H44" s="177"/>
      <c r="I44" s="178">
        <f>SUM(I45:I45)</f>
        <v>9551520</v>
      </c>
      <c r="J44" s="178">
        <f>SUM(J45:J45)</f>
        <v>9551520</v>
      </c>
      <c r="K44" s="178"/>
      <c r="L44" s="178">
        <f>SUM(L45:L45)</f>
        <v>1809000</v>
      </c>
      <c r="M44" s="178">
        <f>SUM(M45:M45)</f>
        <v>23878800</v>
      </c>
      <c r="N44" s="178"/>
      <c r="O44" s="178"/>
      <c r="P44" s="178">
        <f>SUM(P45:P45)</f>
        <v>723600</v>
      </c>
      <c r="Q44" s="178">
        <f>SUM(Q45:Q45)</f>
        <v>5.2295328399629977</v>
      </c>
      <c r="R44" s="183"/>
      <c r="S44" s="178">
        <f t="shared" ref="S44:U44" si="59">SUM(S45:S45)</f>
        <v>0</v>
      </c>
      <c r="T44" s="178">
        <f t="shared" si="59"/>
        <v>0</v>
      </c>
      <c r="U44" s="178">
        <f t="shared" si="59"/>
        <v>0</v>
      </c>
      <c r="V44" s="152">
        <f t="shared" si="11"/>
        <v>24602400</v>
      </c>
      <c r="W44" s="152">
        <f t="shared" si="12"/>
        <v>35962920</v>
      </c>
      <c r="X44" s="182">
        <v>35962920</v>
      </c>
      <c r="Y44" s="180">
        <v>3459.2</v>
      </c>
      <c r="Z44" s="163">
        <f>W44-X44</f>
        <v>0</v>
      </c>
    </row>
    <row r="45" spans="1:26" s="174" customFormat="1" ht="33" customHeight="1">
      <c r="A45" s="164" t="s">
        <v>28</v>
      </c>
      <c r="B45" s="165" t="s">
        <v>293</v>
      </c>
      <c r="C45" s="166" t="s">
        <v>279</v>
      </c>
      <c r="D45" s="167">
        <v>180.9</v>
      </c>
      <c r="E45" s="168">
        <v>180.9</v>
      </c>
      <c r="F45" s="164" t="s">
        <v>142</v>
      </c>
      <c r="G45" s="169">
        <v>52800</v>
      </c>
      <c r="H45" s="170">
        <f t="shared" ref="H45:H52" si="60">G45*2.5</f>
        <v>132000</v>
      </c>
      <c r="I45" s="171">
        <f t="shared" ref="I45:I52" si="61">D45*G45</f>
        <v>9551520</v>
      </c>
      <c r="J45" s="171">
        <f t="shared" ref="J45:J52" si="62">I45</f>
        <v>9551520</v>
      </c>
      <c r="K45" s="169">
        <v>10000</v>
      </c>
      <c r="L45" s="171">
        <f t="shared" ref="L45:L52" si="63">D45*K45</f>
        <v>1809000</v>
      </c>
      <c r="M45" s="171">
        <f t="shared" ref="M45:M52" si="64">D45*H45</f>
        <v>23878800</v>
      </c>
      <c r="N45" s="171">
        <v>4000</v>
      </c>
      <c r="O45" s="171"/>
      <c r="P45" s="171">
        <f t="shared" ref="P45:P52" si="65">D45*N45</f>
        <v>723600</v>
      </c>
      <c r="Q45" s="171">
        <f>D44/Y44*100</f>
        <v>5.2295328399629977</v>
      </c>
      <c r="R45" s="172"/>
      <c r="S45" s="173">
        <f t="shared" si="57"/>
        <v>0</v>
      </c>
      <c r="T45" s="171"/>
      <c r="U45" s="171"/>
      <c r="V45" s="171">
        <f t="shared" si="11"/>
        <v>24602400</v>
      </c>
      <c r="W45" s="171">
        <f t="shared" si="12"/>
        <v>35962920</v>
      </c>
      <c r="Y45" s="175"/>
    </row>
    <row r="46" spans="1:26" s="163" customFormat="1" ht="33" customHeight="1">
      <c r="A46" s="150">
        <v>15</v>
      </c>
      <c r="B46" s="159" t="str">
        <f>B47</f>
        <v>Tô Quang Đương</v>
      </c>
      <c r="C46" s="158" t="s">
        <v>279</v>
      </c>
      <c r="D46" s="177">
        <f>SUM(D47:D47)</f>
        <v>175.5</v>
      </c>
      <c r="E46" s="177">
        <f>SUM(E47:E47)</f>
        <v>175.5</v>
      </c>
      <c r="F46" s="178"/>
      <c r="G46" s="178"/>
      <c r="H46" s="178"/>
      <c r="I46" s="178">
        <f>SUM(I47:I47)</f>
        <v>9266400</v>
      </c>
      <c r="J46" s="178">
        <f>SUM(J47:J47)</f>
        <v>9266400</v>
      </c>
      <c r="K46" s="178"/>
      <c r="L46" s="178">
        <f>SUM(L47:L47)</f>
        <v>1755000</v>
      </c>
      <c r="M46" s="178">
        <f>SUM(M47:M47)</f>
        <v>23166000</v>
      </c>
      <c r="N46" s="178"/>
      <c r="O46" s="178"/>
      <c r="P46" s="178">
        <f>SUM(P47:P47)</f>
        <v>702000</v>
      </c>
      <c r="Q46" s="178">
        <f>SUM(Q47:Q47)</f>
        <v>7.8632555222008156</v>
      </c>
      <c r="R46" s="183"/>
      <c r="S46" s="178">
        <f t="shared" ref="S46:U46" si="66">SUM(S47:S47)</f>
        <v>0</v>
      </c>
      <c r="T46" s="184">
        <f t="shared" si="66"/>
        <v>0</v>
      </c>
      <c r="U46" s="178">
        <f t="shared" si="66"/>
        <v>0</v>
      </c>
      <c r="V46" s="152">
        <f t="shared" si="11"/>
        <v>23868000</v>
      </c>
      <c r="W46" s="152">
        <f t="shared" si="12"/>
        <v>34889400</v>
      </c>
      <c r="X46" s="182">
        <v>34889400</v>
      </c>
      <c r="Y46" s="180">
        <v>2231.9</v>
      </c>
      <c r="Z46" s="163">
        <f>W46-X46</f>
        <v>0</v>
      </c>
    </row>
    <row r="47" spans="1:26" s="174" customFormat="1" ht="33" customHeight="1">
      <c r="A47" s="164" t="s">
        <v>28</v>
      </c>
      <c r="B47" s="165" t="s">
        <v>294</v>
      </c>
      <c r="C47" s="166" t="s">
        <v>279</v>
      </c>
      <c r="D47" s="167">
        <v>175.5</v>
      </c>
      <c r="E47" s="168">
        <v>175.5</v>
      </c>
      <c r="F47" s="164" t="s">
        <v>142</v>
      </c>
      <c r="G47" s="169">
        <v>52800</v>
      </c>
      <c r="H47" s="170">
        <f t="shared" si="60"/>
        <v>132000</v>
      </c>
      <c r="I47" s="171">
        <f t="shared" si="61"/>
        <v>9266400</v>
      </c>
      <c r="J47" s="171">
        <f t="shared" si="62"/>
        <v>9266400</v>
      </c>
      <c r="K47" s="169">
        <v>10000</v>
      </c>
      <c r="L47" s="171">
        <f t="shared" si="63"/>
        <v>1755000</v>
      </c>
      <c r="M47" s="171">
        <f t="shared" si="64"/>
        <v>23166000</v>
      </c>
      <c r="N47" s="171">
        <v>4000</v>
      </c>
      <c r="O47" s="171"/>
      <c r="P47" s="171">
        <f t="shared" si="65"/>
        <v>702000</v>
      </c>
      <c r="Q47" s="171">
        <f>D46/Y46*100</f>
        <v>7.8632555222008156</v>
      </c>
      <c r="R47" s="172"/>
      <c r="S47" s="173">
        <f>+IF(Q47&gt;70,R47*12*30*15000,IF(Q47&gt;=30,R47*6*30*15000,R47*3*30*15000))</f>
        <v>0</v>
      </c>
      <c r="T47" s="171"/>
      <c r="U47" s="171"/>
      <c r="V47" s="171">
        <f t="shared" si="11"/>
        <v>23868000</v>
      </c>
      <c r="W47" s="171">
        <f t="shared" si="12"/>
        <v>34889400</v>
      </c>
      <c r="Y47" s="175"/>
    </row>
    <row r="48" spans="1:26" s="163" customFormat="1" ht="33" customHeight="1">
      <c r="A48" s="150">
        <v>16</v>
      </c>
      <c r="B48" s="176" t="str">
        <f>B49</f>
        <v>Nguyễn Thị Bắc</v>
      </c>
      <c r="C48" s="158" t="s">
        <v>279</v>
      </c>
      <c r="D48" s="177">
        <f>SUM(D49:D52)</f>
        <v>758.8</v>
      </c>
      <c r="E48" s="177">
        <f t="shared" ref="E48:W48" si="67">SUM(E49:E52)</f>
        <v>758.8</v>
      </c>
      <c r="F48" s="177">
        <f t="shared" si="67"/>
        <v>0</v>
      </c>
      <c r="G48" s="177">
        <f t="shared" si="67"/>
        <v>211200</v>
      </c>
      <c r="H48" s="177">
        <f t="shared" si="67"/>
        <v>528000</v>
      </c>
      <c r="I48" s="178">
        <f t="shared" si="67"/>
        <v>40064640</v>
      </c>
      <c r="J48" s="178">
        <f t="shared" si="67"/>
        <v>40064640</v>
      </c>
      <c r="K48" s="178"/>
      <c r="L48" s="178">
        <f t="shared" si="67"/>
        <v>6234400</v>
      </c>
      <c r="M48" s="178">
        <f t="shared" si="67"/>
        <v>100161600</v>
      </c>
      <c r="N48" s="178"/>
      <c r="O48" s="178">
        <f t="shared" si="67"/>
        <v>0</v>
      </c>
      <c r="P48" s="178">
        <f t="shared" si="67"/>
        <v>3035200</v>
      </c>
      <c r="Q48" s="178">
        <f t="shared" si="67"/>
        <v>20.727143598568656</v>
      </c>
      <c r="R48" s="178">
        <f t="shared" si="67"/>
        <v>7</v>
      </c>
      <c r="S48" s="178">
        <f t="shared" si="67"/>
        <v>9450000</v>
      </c>
      <c r="T48" s="178">
        <f t="shared" si="67"/>
        <v>0</v>
      </c>
      <c r="U48" s="178">
        <f t="shared" si="67"/>
        <v>0</v>
      </c>
      <c r="V48" s="178">
        <f t="shared" si="67"/>
        <v>112646800</v>
      </c>
      <c r="W48" s="178">
        <f t="shared" si="67"/>
        <v>158945840</v>
      </c>
      <c r="X48" s="182">
        <v>153545840</v>
      </c>
      <c r="Y48" s="180">
        <v>3660.9</v>
      </c>
      <c r="Z48" s="163">
        <f>W48-X48</f>
        <v>5400000</v>
      </c>
    </row>
    <row r="49" spans="1:26" s="174" customFormat="1" ht="33" customHeight="1">
      <c r="A49" s="164" t="s">
        <v>28</v>
      </c>
      <c r="B49" s="181" t="s">
        <v>295</v>
      </c>
      <c r="C49" s="166" t="s">
        <v>279</v>
      </c>
      <c r="D49" s="167">
        <v>169.3</v>
      </c>
      <c r="E49" s="168">
        <v>169.3</v>
      </c>
      <c r="F49" s="164" t="s">
        <v>30</v>
      </c>
      <c r="G49" s="169">
        <v>52800</v>
      </c>
      <c r="H49" s="170">
        <f t="shared" si="60"/>
        <v>132000</v>
      </c>
      <c r="I49" s="171">
        <f t="shared" si="61"/>
        <v>8939040</v>
      </c>
      <c r="J49" s="171">
        <f t="shared" si="62"/>
        <v>8939040</v>
      </c>
      <c r="K49" s="169">
        <v>7000</v>
      </c>
      <c r="L49" s="171">
        <f t="shared" si="63"/>
        <v>1185100</v>
      </c>
      <c r="M49" s="171">
        <f t="shared" si="64"/>
        <v>22347600</v>
      </c>
      <c r="N49" s="171">
        <v>4000</v>
      </c>
      <c r="O49" s="171"/>
      <c r="P49" s="171">
        <f t="shared" si="65"/>
        <v>677200</v>
      </c>
      <c r="Q49" s="171">
        <f>D48/Y48*100</f>
        <v>20.727143598568656</v>
      </c>
      <c r="R49" s="172">
        <v>7</v>
      </c>
      <c r="S49" s="173">
        <f>+IF(Q49&gt;70,R49*12*30*15000,IF(Q49&gt;=30,R49*6*30*15000,R49*3*30*15000))</f>
        <v>9450000</v>
      </c>
      <c r="T49" s="171"/>
      <c r="U49" s="171"/>
      <c r="V49" s="171">
        <f t="shared" si="11"/>
        <v>32474800</v>
      </c>
      <c r="W49" s="171">
        <f t="shared" si="12"/>
        <v>42598940</v>
      </c>
      <c r="Y49" s="175"/>
      <c r="Z49" s="174" t="s">
        <v>296</v>
      </c>
    </row>
    <row r="50" spans="1:26" s="174" customFormat="1" ht="33" customHeight="1">
      <c r="A50" s="164" t="s">
        <v>28</v>
      </c>
      <c r="B50" s="181" t="str">
        <f t="shared" ref="B50:B52" si="68">B49</f>
        <v>Nguyễn Thị Bắc</v>
      </c>
      <c r="C50" s="166" t="s">
        <v>279</v>
      </c>
      <c r="D50" s="167">
        <v>236.1</v>
      </c>
      <c r="E50" s="168">
        <v>236.1</v>
      </c>
      <c r="F50" s="164" t="s">
        <v>142</v>
      </c>
      <c r="G50" s="169">
        <v>52800</v>
      </c>
      <c r="H50" s="170">
        <f t="shared" si="60"/>
        <v>132000</v>
      </c>
      <c r="I50" s="171">
        <f t="shared" si="61"/>
        <v>12466080</v>
      </c>
      <c r="J50" s="171">
        <f t="shared" si="62"/>
        <v>12466080</v>
      </c>
      <c r="K50" s="169">
        <v>10000</v>
      </c>
      <c r="L50" s="171">
        <f t="shared" si="63"/>
        <v>2361000</v>
      </c>
      <c r="M50" s="171">
        <f t="shared" si="64"/>
        <v>31165200</v>
      </c>
      <c r="N50" s="171">
        <v>4000</v>
      </c>
      <c r="O50" s="171"/>
      <c r="P50" s="171">
        <f t="shared" si="65"/>
        <v>944400</v>
      </c>
      <c r="Q50" s="171"/>
      <c r="R50" s="172"/>
      <c r="S50" s="173"/>
      <c r="T50" s="171"/>
      <c r="U50" s="171"/>
      <c r="V50" s="171">
        <f t="shared" si="11"/>
        <v>32109600</v>
      </c>
      <c r="W50" s="171">
        <f t="shared" si="12"/>
        <v>46936680</v>
      </c>
      <c r="Y50" s="175"/>
    </row>
    <row r="51" spans="1:26" s="174" customFormat="1" ht="33" customHeight="1">
      <c r="A51" s="164" t="s">
        <v>28</v>
      </c>
      <c r="B51" s="181" t="str">
        <f t="shared" si="68"/>
        <v>Nguyễn Thị Bắc</v>
      </c>
      <c r="C51" s="166" t="s">
        <v>279</v>
      </c>
      <c r="D51" s="167">
        <v>281.89999999999998</v>
      </c>
      <c r="E51" s="168">
        <v>281.89999999999998</v>
      </c>
      <c r="F51" s="164" t="s">
        <v>30</v>
      </c>
      <c r="G51" s="169">
        <v>52800</v>
      </c>
      <c r="H51" s="170">
        <f t="shared" si="60"/>
        <v>132000</v>
      </c>
      <c r="I51" s="171">
        <f t="shared" si="61"/>
        <v>14884319.999999998</v>
      </c>
      <c r="J51" s="171">
        <f t="shared" si="62"/>
        <v>14884319.999999998</v>
      </c>
      <c r="K51" s="169">
        <v>7000</v>
      </c>
      <c r="L51" s="171">
        <f t="shared" si="63"/>
        <v>1973299.9999999998</v>
      </c>
      <c r="M51" s="171">
        <f t="shared" si="64"/>
        <v>37210800</v>
      </c>
      <c r="N51" s="171">
        <v>4000</v>
      </c>
      <c r="O51" s="171"/>
      <c r="P51" s="171">
        <f t="shared" si="65"/>
        <v>1127600</v>
      </c>
      <c r="Q51" s="171"/>
      <c r="R51" s="172"/>
      <c r="S51" s="173"/>
      <c r="T51" s="171"/>
      <c r="U51" s="171"/>
      <c r="V51" s="171">
        <f t="shared" si="11"/>
        <v>38338400</v>
      </c>
      <c r="W51" s="171">
        <f t="shared" si="12"/>
        <v>55196020</v>
      </c>
      <c r="Y51" s="175"/>
    </row>
    <row r="52" spans="1:26" s="174" customFormat="1" ht="33" customHeight="1">
      <c r="A52" s="164" t="s">
        <v>28</v>
      </c>
      <c r="B52" s="181" t="str">
        <f t="shared" si="68"/>
        <v>Nguyễn Thị Bắc</v>
      </c>
      <c r="C52" s="166" t="s">
        <v>279</v>
      </c>
      <c r="D52" s="167">
        <v>71.5</v>
      </c>
      <c r="E52" s="168">
        <v>71.5</v>
      </c>
      <c r="F52" s="164" t="s">
        <v>142</v>
      </c>
      <c r="G52" s="169">
        <v>52800</v>
      </c>
      <c r="H52" s="170">
        <f t="shared" si="60"/>
        <v>132000</v>
      </c>
      <c r="I52" s="171">
        <f t="shared" si="61"/>
        <v>3775200</v>
      </c>
      <c r="J52" s="171">
        <f t="shared" si="62"/>
        <v>3775200</v>
      </c>
      <c r="K52" s="169">
        <v>10000</v>
      </c>
      <c r="L52" s="171">
        <f t="shared" si="63"/>
        <v>715000</v>
      </c>
      <c r="M52" s="171">
        <f t="shared" si="64"/>
        <v>9438000</v>
      </c>
      <c r="N52" s="171">
        <v>4000</v>
      </c>
      <c r="O52" s="171"/>
      <c r="P52" s="171">
        <f t="shared" si="65"/>
        <v>286000</v>
      </c>
      <c r="Q52" s="171"/>
      <c r="R52" s="172"/>
      <c r="S52" s="173"/>
      <c r="T52" s="171"/>
      <c r="U52" s="171"/>
      <c r="V52" s="171">
        <f t="shared" si="11"/>
        <v>9724000</v>
      </c>
      <c r="W52" s="171">
        <f t="shared" si="12"/>
        <v>14214200</v>
      </c>
      <c r="Y52" s="175"/>
    </row>
    <row r="53" spans="1:26" s="163" customFormat="1" ht="33" customHeight="1">
      <c r="A53" s="150">
        <v>17</v>
      </c>
      <c r="B53" s="159" t="str">
        <f t="shared" ref="B53:B58" si="69">B54</f>
        <v>Nguyễn Thị Minh</v>
      </c>
      <c r="C53" s="158" t="s">
        <v>279</v>
      </c>
      <c r="D53" s="177">
        <f>SUM(D54:D54)</f>
        <v>198.3</v>
      </c>
      <c r="E53" s="177">
        <f>SUM(E54:E54)</f>
        <v>198.3</v>
      </c>
      <c r="F53" s="178"/>
      <c r="G53" s="178"/>
      <c r="H53" s="178"/>
      <c r="I53" s="178">
        <f>SUM(I54:I54)</f>
        <v>10470240</v>
      </c>
      <c r="J53" s="178">
        <f>SUM(J54:J54)</f>
        <v>10470240</v>
      </c>
      <c r="K53" s="178"/>
      <c r="L53" s="178">
        <f>SUM(L54:L54)</f>
        <v>1983000</v>
      </c>
      <c r="M53" s="178">
        <f>SUM(M54:M54)</f>
        <v>26175600</v>
      </c>
      <c r="N53" s="178"/>
      <c r="O53" s="178"/>
      <c r="P53" s="178">
        <f>SUM(P54:P54)</f>
        <v>793200</v>
      </c>
      <c r="Q53" s="178">
        <f>SUM(Q54:Q54)</f>
        <v>0.62976371951219512</v>
      </c>
      <c r="R53" s="183">
        <v>3</v>
      </c>
      <c r="S53" s="178">
        <f t="shared" ref="S53:U53" si="70">SUM(S54:S54)</f>
        <v>4050000</v>
      </c>
      <c r="T53" s="184">
        <f t="shared" si="70"/>
        <v>0</v>
      </c>
      <c r="U53" s="178">
        <f t="shared" si="70"/>
        <v>0</v>
      </c>
      <c r="V53" s="152">
        <f t="shared" si="11"/>
        <v>31018800</v>
      </c>
      <c r="W53" s="152">
        <f t="shared" si="12"/>
        <v>43472040</v>
      </c>
      <c r="X53" s="185">
        <v>43472040</v>
      </c>
      <c r="Y53" s="180">
        <v>31488</v>
      </c>
      <c r="Z53" s="163">
        <f>W53-X53</f>
        <v>0</v>
      </c>
    </row>
    <row r="54" spans="1:26" s="174" customFormat="1" ht="33" customHeight="1">
      <c r="A54" s="164" t="s">
        <v>28</v>
      </c>
      <c r="B54" s="165" t="s">
        <v>297</v>
      </c>
      <c r="C54" s="166" t="s">
        <v>279</v>
      </c>
      <c r="D54" s="167">
        <v>198.3</v>
      </c>
      <c r="E54" s="168">
        <v>198.3</v>
      </c>
      <c r="F54" s="164" t="s">
        <v>142</v>
      </c>
      <c r="G54" s="169">
        <v>52800</v>
      </c>
      <c r="H54" s="170">
        <f t="shared" ref="H54:H57" si="71">G54*2.5</f>
        <v>132000</v>
      </c>
      <c r="I54" s="171">
        <f t="shared" ref="I54:I57" si="72">D54*G54</f>
        <v>10470240</v>
      </c>
      <c r="J54" s="171">
        <f t="shared" ref="J54:J57" si="73">I54</f>
        <v>10470240</v>
      </c>
      <c r="K54" s="169">
        <v>10000</v>
      </c>
      <c r="L54" s="171">
        <f t="shared" ref="L54:L57" si="74">D54*K54</f>
        <v>1983000</v>
      </c>
      <c r="M54" s="171">
        <f t="shared" ref="M54:M57" si="75">D54*H54</f>
        <v>26175600</v>
      </c>
      <c r="N54" s="171">
        <v>4000</v>
      </c>
      <c r="O54" s="171"/>
      <c r="P54" s="171">
        <f t="shared" ref="P54:P57" si="76">D54*N54</f>
        <v>793200</v>
      </c>
      <c r="Q54" s="171">
        <f>D53/Y53*100</f>
        <v>0.62976371951219512</v>
      </c>
      <c r="R54" s="172">
        <v>3</v>
      </c>
      <c r="S54" s="173">
        <f t="shared" ref="S54:S57" si="77">+IF(Q54&gt;70,R54*12*30*15000,IF(Q54&gt;=30,R54*6*30*15000,R54*3*30*15000))</f>
        <v>4050000</v>
      </c>
      <c r="T54" s="171"/>
      <c r="U54" s="171"/>
      <c r="V54" s="171">
        <f t="shared" si="11"/>
        <v>31018800</v>
      </c>
      <c r="W54" s="171">
        <f t="shared" si="12"/>
        <v>43472040</v>
      </c>
      <c r="Y54" s="175"/>
    </row>
    <row r="55" spans="1:26" s="163" customFormat="1" ht="33" customHeight="1">
      <c r="A55" s="150">
        <v>18</v>
      </c>
      <c r="B55" s="176" t="str">
        <f t="shared" si="69"/>
        <v>Hồ Quốc Hậu</v>
      </c>
      <c r="C55" s="158" t="s">
        <v>279</v>
      </c>
      <c r="D55" s="177">
        <f>SUM(D56:D57)</f>
        <v>877.1</v>
      </c>
      <c r="E55" s="177">
        <f t="shared" ref="E55:W55" si="78">SUM(E56:E57)</f>
        <v>877.1</v>
      </c>
      <c r="F55" s="177">
        <f t="shared" si="78"/>
        <v>0</v>
      </c>
      <c r="G55" s="177">
        <f t="shared" si="78"/>
        <v>105600</v>
      </c>
      <c r="H55" s="177">
        <f t="shared" si="78"/>
        <v>264000</v>
      </c>
      <c r="I55" s="178">
        <f t="shared" si="78"/>
        <v>46310880</v>
      </c>
      <c r="J55" s="178">
        <f t="shared" si="78"/>
        <v>46310880</v>
      </c>
      <c r="K55" s="178"/>
      <c r="L55" s="178">
        <f t="shared" si="78"/>
        <v>7035500</v>
      </c>
      <c r="M55" s="178">
        <f t="shared" si="78"/>
        <v>115777200</v>
      </c>
      <c r="N55" s="178"/>
      <c r="O55" s="178">
        <f t="shared" si="78"/>
        <v>0</v>
      </c>
      <c r="P55" s="178">
        <f t="shared" si="78"/>
        <v>3508400</v>
      </c>
      <c r="Q55" s="178">
        <f t="shared" si="78"/>
        <v>20.589201877934276</v>
      </c>
      <c r="R55" s="178">
        <f t="shared" si="78"/>
        <v>0</v>
      </c>
      <c r="S55" s="178">
        <f t="shared" si="78"/>
        <v>0</v>
      </c>
      <c r="T55" s="178">
        <f t="shared" si="78"/>
        <v>0</v>
      </c>
      <c r="U55" s="178">
        <f t="shared" si="78"/>
        <v>0</v>
      </c>
      <c r="V55" s="178">
        <f t="shared" si="78"/>
        <v>119285600</v>
      </c>
      <c r="W55" s="178">
        <f t="shared" si="78"/>
        <v>172631980</v>
      </c>
      <c r="X55" s="185">
        <v>172631980</v>
      </c>
      <c r="Y55" s="180">
        <v>4260</v>
      </c>
      <c r="Z55" s="163">
        <f>W55-X55</f>
        <v>0</v>
      </c>
    </row>
    <row r="56" spans="1:26" s="174" customFormat="1" ht="33" customHeight="1">
      <c r="A56" s="164" t="s">
        <v>28</v>
      </c>
      <c r="B56" s="181" t="s">
        <v>298</v>
      </c>
      <c r="C56" s="166" t="s">
        <v>279</v>
      </c>
      <c r="D56" s="167">
        <v>578.5</v>
      </c>
      <c r="E56" s="168">
        <v>578.5</v>
      </c>
      <c r="F56" s="164" t="s">
        <v>30</v>
      </c>
      <c r="G56" s="169">
        <v>52800</v>
      </c>
      <c r="H56" s="170">
        <f t="shared" si="71"/>
        <v>132000</v>
      </c>
      <c r="I56" s="171">
        <f t="shared" si="72"/>
        <v>30544800</v>
      </c>
      <c r="J56" s="171">
        <f t="shared" si="73"/>
        <v>30544800</v>
      </c>
      <c r="K56" s="169">
        <v>7000</v>
      </c>
      <c r="L56" s="171">
        <f t="shared" si="74"/>
        <v>4049500</v>
      </c>
      <c r="M56" s="171">
        <f t="shared" si="75"/>
        <v>76362000</v>
      </c>
      <c r="N56" s="171">
        <v>4000</v>
      </c>
      <c r="O56" s="171"/>
      <c r="P56" s="171">
        <f t="shared" si="76"/>
        <v>2314000</v>
      </c>
      <c r="Q56" s="171">
        <f>D55/Y55*100</f>
        <v>20.589201877934276</v>
      </c>
      <c r="R56" s="172"/>
      <c r="S56" s="173">
        <f t="shared" si="77"/>
        <v>0</v>
      </c>
      <c r="T56" s="171"/>
      <c r="U56" s="171"/>
      <c r="V56" s="171">
        <f t="shared" si="11"/>
        <v>78676000</v>
      </c>
      <c r="W56" s="171">
        <f t="shared" si="12"/>
        <v>113270300</v>
      </c>
      <c r="Y56" s="175"/>
    </row>
    <row r="57" spans="1:26" s="174" customFormat="1" ht="33" customHeight="1">
      <c r="A57" s="164" t="s">
        <v>28</v>
      </c>
      <c r="B57" s="181" t="str">
        <f>B56</f>
        <v>Hồ Quốc Hậu</v>
      </c>
      <c r="C57" s="166" t="s">
        <v>279</v>
      </c>
      <c r="D57" s="167">
        <v>298.60000000000002</v>
      </c>
      <c r="E57" s="168">
        <v>298.60000000000002</v>
      </c>
      <c r="F57" s="164" t="s">
        <v>142</v>
      </c>
      <c r="G57" s="169">
        <v>52800</v>
      </c>
      <c r="H57" s="170">
        <f t="shared" si="71"/>
        <v>132000</v>
      </c>
      <c r="I57" s="171">
        <f t="shared" si="72"/>
        <v>15766080.000000002</v>
      </c>
      <c r="J57" s="171">
        <f t="shared" si="73"/>
        <v>15766080.000000002</v>
      </c>
      <c r="K57" s="169">
        <v>10000</v>
      </c>
      <c r="L57" s="171">
        <f t="shared" si="74"/>
        <v>2986000</v>
      </c>
      <c r="M57" s="171">
        <f t="shared" si="75"/>
        <v>39415200</v>
      </c>
      <c r="N57" s="171">
        <v>4000</v>
      </c>
      <c r="O57" s="171"/>
      <c r="P57" s="171">
        <f t="shared" si="76"/>
        <v>1194400</v>
      </c>
      <c r="Q57" s="171"/>
      <c r="R57" s="172"/>
      <c r="S57" s="173">
        <f t="shared" si="77"/>
        <v>0</v>
      </c>
      <c r="T57" s="171"/>
      <c r="U57" s="171"/>
      <c r="V57" s="171">
        <f t="shared" si="11"/>
        <v>40609600</v>
      </c>
      <c r="W57" s="171">
        <f t="shared" si="12"/>
        <v>59361680</v>
      </c>
      <c r="Y57" s="175"/>
      <c r="Z57" s="174" t="s">
        <v>299</v>
      </c>
    </row>
    <row r="58" spans="1:26" s="163" customFormat="1" ht="33" customHeight="1">
      <c r="A58" s="150">
        <v>19</v>
      </c>
      <c r="B58" s="176" t="str">
        <f t="shared" si="69"/>
        <v>Trần Văn Luận</v>
      </c>
      <c r="C58" s="158" t="s">
        <v>279</v>
      </c>
      <c r="D58" s="177">
        <f>SUM(D59:D59)</f>
        <v>119</v>
      </c>
      <c r="E58" s="177">
        <f>SUM(E59:E59)</f>
        <v>119</v>
      </c>
      <c r="F58" s="177">
        <f>SUM(F59:F59)</f>
        <v>0</v>
      </c>
      <c r="G58" s="177"/>
      <c r="H58" s="177"/>
      <c r="I58" s="178">
        <f t="shared" ref="I58:M58" si="79">SUM(I59:I59)</f>
        <v>6283200</v>
      </c>
      <c r="J58" s="178">
        <f t="shared" si="79"/>
        <v>6283200</v>
      </c>
      <c r="K58" s="178">
        <f t="shared" si="79"/>
        <v>10000</v>
      </c>
      <c r="L58" s="178">
        <f t="shared" si="79"/>
        <v>1190000</v>
      </c>
      <c r="M58" s="178">
        <f t="shared" si="79"/>
        <v>15708000</v>
      </c>
      <c r="N58" s="178"/>
      <c r="O58" s="178"/>
      <c r="P58" s="178">
        <f t="shared" ref="P58:U58" si="80">SUM(P59:P59)</f>
        <v>476000</v>
      </c>
      <c r="Q58" s="178">
        <f t="shared" si="80"/>
        <v>4.1951632235775227</v>
      </c>
      <c r="R58" s="183">
        <f t="shared" si="80"/>
        <v>0</v>
      </c>
      <c r="S58" s="178">
        <f t="shared" si="80"/>
        <v>0</v>
      </c>
      <c r="T58" s="178">
        <f t="shared" si="80"/>
        <v>0</v>
      </c>
      <c r="U58" s="178">
        <f t="shared" si="80"/>
        <v>0</v>
      </c>
      <c r="V58" s="152">
        <f t="shared" si="11"/>
        <v>16184000</v>
      </c>
      <c r="W58" s="152">
        <f t="shared" si="12"/>
        <v>23657200</v>
      </c>
      <c r="X58" s="185">
        <v>53927880</v>
      </c>
      <c r="Y58" s="180">
        <v>2836.6</v>
      </c>
      <c r="Z58" s="163">
        <f>W58-X58</f>
        <v>-30270680</v>
      </c>
    </row>
    <row r="59" spans="1:26" s="174" customFormat="1" ht="33" customHeight="1">
      <c r="A59" s="164" t="s">
        <v>28</v>
      </c>
      <c r="B59" s="181" t="s">
        <v>300</v>
      </c>
      <c r="C59" s="166" t="s">
        <v>279</v>
      </c>
      <c r="D59" s="167">
        <v>119</v>
      </c>
      <c r="E59" s="168">
        <v>119</v>
      </c>
      <c r="F59" s="164" t="s">
        <v>142</v>
      </c>
      <c r="G59" s="169">
        <v>52800</v>
      </c>
      <c r="H59" s="170">
        <f>G59*2.5</f>
        <v>132000</v>
      </c>
      <c r="I59" s="171">
        <f>D59*G59</f>
        <v>6283200</v>
      </c>
      <c r="J59" s="171">
        <f>I59</f>
        <v>6283200</v>
      </c>
      <c r="K59" s="169">
        <v>10000</v>
      </c>
      <c r="L59" s="171">
        <f>D59*K59</f>
        <v>1190000</v>
      </c>
      <c r="M59" s="171">
        <f>D59*H59</f>
        <v>15708000</v>
      </c>
      <c r="N59" s="171">
        <v>4000</v>
      </c>
      <c r="O59" s="171"/>
      <c r="P59" s="171">
        <f>D59*N59</f>
        <v>476000</v>
      </c>
      <c r="Q59" s="171">
        <f>D58/Y58*100</f>
        <v>4.1951632235775227</v>
      </c>
      <c r="R59" s="172"/>
      <c r="S59" s="173">
        <f>+IF(Q59&gt;70,R59*12*30*15000,IF(Q59&gt;=30,R59*6*30*15000,R59*3*30*15000))</f>
        <v>0</v>
      </c>
      <c r="T59" s="171"/>
      <c r="U59" s="171"/>
      <c r="V59" s="171">
        <f t="shared" si="11"/>
        <v>16184000</v>
      </c>
      <c r="W59" s="171">
        <f t="shared" si="12"/>
        <v>23657200</v>
      </c>
      <c r="Y59" s="175"/>
      <c r="Z59" s="174" t="s">
        <v>301</v>
      </c>
    </row>
    <row r="60" spans="1:26" s="163" customFormat="1" ht="33" customHeight="1">
      <c r="A60" s="150">
        <v>20</v>
      </c>
      <c r="B60" s="159" t="str">
        <f t="shared" ref="B60:B64" si="81">B61</f>
        <v>Phan Tá Kình</v>
      </c>
      <c r="C60" s="158" t="s">
        <v>279</v>
      </c>
      <c r="D60" s="177">
        <f>SUM(D61:D61)</f>
        <v>206.2</v>
      </c>
      <c r="E60" s="177">
        <f>SUM(E61:E61)</f>
        <v>206.2</v>
      </c>
      <c r="F60" s="178"/>
      <c r="G60" s="178"/>
      <c r="H60" s="178"/>
      <c r="I60" s="178">
        <f>SUM(I61:I61)</f>
        <v>10887360</v>
      </c>
      <c r="J60" s="178">
        <f>SUM(J61:J61)</f>
        <v>10887360</v>
      </c>
      <c r="K60" s="178"/>
      <c r="L60" s="178">
        <f>SUM(L61:L61)</f>
        <v>2062000</v>
      </c>
      <c r="M60" s="178">
        <f>SUM(M61:M61)</f>
        <v>27218400</v>
      </c>
      <c r="N60" s="178"/>
      <c r="O60" s="178"/>
      <c r="P60" s="178">
        <f>SUM(P61:P61)</f>
        <v>824800</v>
      </c>
      <c r="Q60" s="178">
        <f>SUM(Q61:Q61)</f>
        <v>6.4625317328485909</v>
      </c>
      <c r="R60" s="183"/>
      <c r="S60" s="178">
        <f t="shared" ref="S60:U60" si="82">SUM(S61:S61)</f>
        <v>0</v>
      </c>
      <c r="T60" s="184">
        <f t="shared" si="82"/>
        <v>0</v>
      </c>
      <c r="U60" s="178">
        <f t="shared" si="82"/>
        <v>0</v>
      </c>
      <c r="V60" s="152">
        <f t="shared" si="11"/>
        <v>28043200</v>
      </c>
      <c r="W60" s="152">
        <f t="shared" si="12"/>
        <v>40992560</v>
      </c>
      <c r="X60" s="185">
        <v>40992560</v>
      </c>
      <c r="Y60" s="180">
        <v>3190.7</v>
      </c>
      <c r="Z60" s="163">
        <f>W60-X60</f>
        <v>0</v>
      </c>
    </row>
    <row r="61" spans="1:26" s="174" customFormat="1" ht="33" customHeight="1">
      <c r="A61" s="164" t="s">
        <v>28</v>
      </c>
      <c r="B61" s="165" t="s">
        <v>302</v>
      </c>
      <c r="C61" s="166" t="s">
        <v>279</v>
      </c>
      <c r="D61" s="167">
        <v>206.2</v>
      </c>
      <c r="E61" s="168">
        <v>206.2</v>
      </c>
      <c r="F61" s="164" t="s">
        <v>142</v>
      </c>
      <c r="G61" s="169">
        <v>52800</v>
      </c>
      <c r="H61" s="170">
        <f>G61*2.5</f>
        <v>132000</v>
      </c>
      <c r="I61" s="171">
        <f>D61*G61</f>
        <v>10887360</v>
      </c>
      <c r="J61" s="171">
        <f>I61</f>
        <v>10887360</v>
      </c>
      <c r="K61" s="169">
        <v>10000</v>
      </c>
      <c r="L61" s="171">
        <f>D61*K61</f>
        <v>2062000</v>
      </c>
      <c r="M61" s="171">
        <f>D61*H61</f>
        <v>27218400</v>
      </c>
      <c r="N61" s="171">
        <v>4000</v>
      </c>
      <c r="O61" s="171"/>
      <c r="P61" s="171">
        <f>D61*N61</f>
        <v>824800</v>
      </c>
      <c r="Q61" s="171">
        <f>D60/Y60*100</f>
        <v>6.4625317328485909</v>
      </c>
      <c r="R61" s="172"/>
      <c r="S61" s="173">
        <f>+IF(Q61&gt;70,R61*12*30*15000,IF(Q61&gt;=30,R61*6*30*15000,R61*3*30*15000))</f>
        <v>0</v>
      </c>
      <c r="T61" s="171"/>
      <c r="U61" s="171"/>
      <c r="V61" s="171">
        <f t="shared" si="11"/>
        <v>28043200</v>
      </c>
      <c r="W61" s="171">
        <f t="shared" si="12"/>
        <v>40992560</v>
      </c>
      <c r="Y61" s="175"/>
    </row>
    <row r="62" spans="1:26" s="163" customFormat="1" ht="33" customHeight="1">
      <c r="A62" s="150">
        <v>21</v>
      </c>
      <c r="B62" s="159" t="str">
        <f t="shared" si="81"/>
        <v>Phan Đình Tạo</v>
      </c>
      <c r="C62" s="158" t="s">
        <v>279</v>
      </c>
      <c r="D62" s="177">
        <f>SUM(D63:D63)</f>
        <v>166.3</v>
      </c>
      <c r="E62" s="177">
        <f>SUM(E63:E63)</f>
        <v>166.3</v>
      </c>
      <c r="F62" s="177"/>
      <c r="G62" s="177"/>
      <c r="H62" s="177"/>
      <c r="I62" s="178">
        <f>SUM(I63:I63)</f>
        <v>8780640</v>
      </c>
      <c r="J62" s="178">
        <f>SUM(J63:J63)</f>
        <v>8780640</v>
      </c>
      <c r="K62" s="178"/>
      <c r="L62" s="178">
        <f>SUM(L63:L63)</f>
        <v>1663000</v>
      </c>
      <c r="M62" s="178">
        <f>SUM(M63:M63)</f>
        <v>21951600</v>
      </c>
      <c r="N62" s="178"/>
      <c r="O62" s="178"/>
      <c r="P62" s="178">
        <f>SUM(P63:P63)</f>
        <v>665200</v>
      </c>
      <c r="Q62" s="178">
        <f>SUM(Q63:Q63)</f>
        <v>5.4005780534537067</v>
      </c>
      <c r="R62" s="183"/>
      <c r="S62" s="178">
        <f t="shared" ref="S62:U62" si="83">SUM(S63:S63)</f>
        <v>0</v>
      </c>
      <c r="T62" s="178">
        <f t="shared" si="83"/>
        <v>0</v>
      </c>
      <c r="U62" s="178">
        <f t="shared" si="83"/>
        <v>0</v>
      </c>
      <c r="V62" s="152">
        <f t="shared" si="11"/>
        <v>22616800</v>
      </c>
      <c r="W62" s="152">
        <f t="shared" si="12"/>
        <v>33060440</v>
      </c>
      <c r="X62" s="185">
        <v>33060440</v>
      </c>
      <c r="Y62" s="180">
        <v>3079.3</v>
      </c>
      <c r="Z62" s="163">
        <f>W62-X62</f>
        <v>0</v>
      </c>
    </row>
    <row r="63" spans="1:26" s="174" customFormat="1" ht="33" customHeight="1">
      <c r="A63" s="164" t="s">
        <v>28</v>
      </c>
      <c r="B63" s="165" t="s">
        <v>303</v>
      </c>
      <c r="C63" s="166" t="s">
        <v>279</v>
      </c>
      <c r="D63" s="167">
        <v>166.3</v>
      </c>
      <c r="E63" s="168">
        <v>166.3</v>
      </c>
      <c r="F63" s="164" t="s">
        <v>142</v>
      </c>
      <c r="G63" s="169">
        <v>52800</v>
      </c>
      <c r="H63" s="170">
        <f t="shared" ref="H63:H67" si="84">G63*2.5</f>
        <v>132000</v>
      </c>
      <c r="I63" s="171">
        <f t="shared" ref="I63:I67" si="85">D63*G63</f>
        <v>8780640</v>
      </c>
      <c r="J63" s="171">
        <f t="shared" ref="J63:J67" si="86">I63</f>
        <v>8780640</v>
      </c>
      <c r="K63" s="169">
        <v>10000</v>
      </c>
      <c r="L63" s="171">
        <f t="shared" ref="L63:L67" si="87">D63*K63</f>
        <v>1663000</v>
      </c>
      <c r="M63" s="171">
        <f t="shared" ref="M63:M67" si="88">D63*H63</f>
        <v>21951600</v>
      </c>
      <c r="N63" s="171">
        <v>4000</v>
      </c>
      <c r="O63" s="171"/>
      <c r="P63" s="171">
        <f t="shared" ref="P63:P67" si="89">D63*N63</f>
        <v>665200</v>
      </c>
      <c r="Q63" s="171">
        <f>D62/Y62*100</f>
        <v>5.4005780534537067</v>
      </c>
      <c r="R63" s="172"/>
      <c r="S63" s="173">
        <f t="shared" ref="S63:S67" si="90">+IF(Q63&gt;70,R63*12*30*15000,IF(Q63&gt;=30,R63*6*30*15000,R63*3*30*15000))</f>
        <v>0</v>
      </c>
      <c r="T63" s="171"/>
      <c r="U63" s="171"/>
      <c r="V63" s="171">
        <f t="shared" si="11"/>
        <v>22616800</v>
      </c>
      <c r="W63" s="171">
        <f t="shared" si="12"/>
        <v>33060440</v>
      </c>
      <c r="Y63" s="175"/>
    </row>
    <row r="64" spans="1:26" s="163" customFormat="1" ht="33" customHeight="1">
      <c r="A64" s="150">
        <v>22</v>
      </c>
      <c r="B64" s="159" t="str">
        <f t="shared" si="81"/>
        <v>Phan Tuấn</v>
      </c>
      <c r="C64" s="158" t="s">
        <v>279</v>
      </c>
      <c r="D64" s="177">
        <f>SUM(D65:D65)</f>
        <v>168.7</v>
      </c>
      <c r="E64" s="177">
        <f>SUM(E65:E65)</f>
        <v>168.7</v>
      </c>
      <c r="F64" s="178"/>
      <c r="G64" s="178"/>
      <c r="H64" s="178"/>
      <c r="I64" s="178">
        <f>SUM(I65:I65)</f>
        <v>8907360</v>
      </c>
      <c r="J64" s="178">
        <f>SUM(J65:J65)</f>
        <v>8907360</v>
      </c>
      <c r="K64" s="178"/>
      <c r="L64" s="178">
        <f>SUM(L65:L65)</f>
        <v>1687000</v>
      </c>
      <c r="M64" s="178">
        <f>SUM(M65:M65)</f>
        <v>22268400</v>
      </c>
      <c r="N64" s="178"/>
      <c r="O64" s="178"/>
      <c r="P64" s="178">
        <f>SUM(P65:P65)</f>
        <v>674800</v>
      </c>
      <c r="Q64" s="178">
        <f t="shared" ref="Q64:U64" si="91">Q65</f>
        <v>6.0511496108181779</v>
      </c>
      <c r="R64" s="183">
        <v>8</v>
      </c>
      <c r="S64" s="178">
        <f t="shared" ref="S64" si="92">SUM(S65:S65)</f>
        <v>10800000</v>
      </c>
      <c r="T64" s="184">
        <f t="shared" si="91"/>
        <v>0</v>
      </c>
      <c r="U64" s="178">
        <f t="shared" si="91"/>
        <v>0</v>
      </c>
      <c r="V64" s="152">
        <f t="shared" si="11"/>
        <v>33743200</v>
      </c>
      <c r="W64" s="152">
        <f t="shared" si="12"/>
        <v>44337560</v>
      </c>
      <c r="X64" s="185">
        <v>44337560</v>
      </c>
      <c r="Y64" s="180">
        <v>2787.9</v>
      </c>
      <c r="Z64" s="163">
        <f>W64-X64</f>
        <v>0</v>
      </c>
    </row>
    <row r="65" spans="1:26" s="174" customFormat="1" ht="33" customHeight="1">
      <c r="A65" s="164" t="s">
        <v>28</v>
      </c>
      <c r="B65" s="165" t="s">
        <v>304</v>
      </c>
      <c r="C65" s="166" t="s">
        <v>279</v>
      </c>
      <c r="D65" s="167">
        <v>168.7</v>
      </c>
      <c r="E65" s="168">
        <v>168.7</v>
      </c>
      <c r="F65" s="164" t="s">
        <v>142</v>
      </c>
      <c r="G65" s="169">
        <v>52800</v>
      </c>
      <c r="H65" s="170">
        <f t="shared" si="84"/>
        <v>132000</v>
      </c>
      <c r="I65" s="171">
        <f t="shared" si="85"/>
        <v>8907360</v>
      </c>
      <c r="J65" s="171">
        <f t="shared" si="86"/>
        <v>8907360</v>
      </c>
      <c r="K65" s="169">
        <v>10000</v>
      </c>
      <c r="L65" s="171">
        <f t="shared" si="87"/>
        <v>1687000</v>
      </c>
      <c r="M65" s="171">
        <f t="shared" si="88"/>
        <v>22268400</v>
      </c>
      <c r="N65" s="171">
        <v>4000</v>
      </c>
      <c r="O65" s="171"/>
      <c r="P65" s="171">
        <f t="shared" si="89"/>
        <v>674800</v>
      </c>
      <c r="Q65" s="171">
        <f>D64/Y64*100</f>
        <v>6.0511496108181779</v>
      </c>
      <c r="R65" s="172">
        <v>8</v>
      </c>
      <c r="S65" s="173">
        <f t="shared" si="90"/>
        <v>10800000</v>
      </c>
      <c r="T65" s="171"/>
      <c r="U65" s="171"/>
      <c r="V65" s="171">
        <f t="shared" si="11"/>
        <v>33743200</v>
      </c>
      <c r="W65" s="171">
        <f t="shared" si="12"/>
        <v>44337560</v>
      </c>
      <c r="Y65" s="175"/>
    </row>
    <row r="66" spans="1:26" s="163" customFormat="1" ht="33" customHeight="1">
      <c r="A66" s="150">
        <v>23</v>
      </c>
      <c r="B66" s="159" t="str">
        <f t="shared" ref="B66:B70" si="93">B67</f>
        <v>Nguyễn Thành Vinh</v>
      </c>
      <c r="C66" s="158" t="s">
        <v>279</v>
      </c>
      <c r="D66" s="177">
        <f>SUM(D67:D67)</f>
        <v>349.8</v>
      </c>
      <c r="E66" s="177">
        <f>SUM(E67:E67)</f>
        <v>349.8</v>
      </c>
      <c r="F66" s="178"/>
      <c r="G66" s="178"/>
      <c r="H66" s="178"/>
      <c r="I66" s="178">
        <f>SUM(I67:I67)</f>
        <v>18469440</v>
      </c>
      <c r="J66" s="178">
        <f>SUM(J67:J67)</f>
        <v>18469440</v>
      </c>
      <c r="K66" s="178"/>
      <c r="L66" s="178">
        <f>SUM(L67:L67)</f>
        <v>3498000</v>
      </c>
      <c r="M66" s="178">
        <f>SUM(M67:M67)</f>
        <v>46173600</v>
      </c>
      <c r="N66" s="178"/>
      <c r="O66" s="178"/>
      <c r="P66" s="178">
        <f>SUM(P67:P67)</f>
        <v>1399200</v>
      </c>
      <c r="Q66" s="178">
        <f>SUM(Q67:Q67)</f>
        <v>8.8046515140074</v>
      </c>
      <c r="R66" s="183"/>
      <c r="S66" s="178">
        <f t="shared" ref="S66:U66" si="94">SUM(S67:S67)</f>
        <v>0</v>
      </c>
      <c r="T66" s="184">
        <f t="shared" si="94"/>
        <v>0</v>
      </c>
      <c r="U66" s="178">
        <f t="shared" si="94"/>
        <v>0</v>
      </c>
      <c r="V66" s="152">
        <f t="shared" si="11"/>
        <v>47572800</v>
      </c>
      <c r="W66" s="152">
        <f t="shared" si="12"/>
        <v>69540240</v>
      </c>
      <c r="X66" s="185">
        <v>69540240</v>
      </c>
      <c r="Y66" s="180">
        <v>3972.9</v>
      </c>
      <c r="Z66" s="163">
        <f>W66-X66</f>
        <v>0</v>
      </c>
    </row>
    <row r="67" spans="1:26" s="174" customFormat="1" ht="33" customHeight="1">
      <c r="A67" s="164" t="s">
        <v>28</v>
      </c>
      <c r="B67" s="165" t="s">
        <v>305</v>
      </c>
      <c r="C67" s="166" t="s">
        <v>279</v>
      </c>
      <c r="D67" s="167">
        <v>349.8</v>
      </c>
      <c r="E67" s="168">
        <v>349.8</v>
      </c>
      <c r="F67" s="164" t="s">
        <v>142</v>
      </c>
      <c r="G67" s="169">
        <v>52800</v>
      </c>
      <c r="H67" s="170">
        <f t="shared" si="84"/>
        <v>132000</v>
      </c>
      <c r="I67" s="171">
        <f t="shared" si="85"/>
        <v>18469440</v>
      </c>
      <c r="J67" s="171">
        <f t="shared" si="86"/>
        <v>18469440</v>
      </c>
      <c r="K67" s="169">
        <v>10000</v>
      </c>
      <c r="L67" s="171">
        <f t="shared" si="87"/>
        <v>3498000</v>
      </c>
      <c r="M67" s="171">
        <f t="shared" si="88"/>
        <v>46173600</v>
      </c>
      <c r="N67" s="171">
        <v>4000</v>
      </c>
      <c r="O67" s="171"/>
      <c r="P67" s="171">
        <f t="shared" si="89"/>
        <v>1399200</v>
      </c>
      <c r="Q67" s="171">
        <f>D66/Y66*100</f>
        <v>8.8046515140074</v>
      </c>
      <c r="R67" s="172"/>
      <c r="S67" s="173">
        <f t="shared" si="90"/>
        <v>0</v>
      </c>
      <c r="T67" s="171"/>
      <c r="U67" s="171"/>
      <c r="V67" s="171">
        <f t="shared" si="11"/>
        <v>47572800</v>
      </c>
      <c r="W67" s="171">
        <f t="shared" si="12"/>
        <v>69540240</v>
      </c>
      <c r="Y67" s="175"/>
    </row>
    <row r="68" spans="1:26" s="163" customFormat="1" ht="33" customHeight="1">
      <c r="A68" s="150">
        <v>24</v>
      </c>
      <c r="B68" s="159" t="str">
        <f t="shared" si="93"/>
        <v>Hồ Sỹ Đức</v>
      </c>
      <c r="C68" s="158" t="s">
        <v>279</v>
      </c>
      <c r="D68" s="177">
        <f>SUM(D69:D69)</f>
        <v>458.6</v>
      </c>
      <c r="E68" s="177">
        <f>SUM(E69:E69)</f>
        <v>458.6</v>
      </c>
      <c r="F68" s="178"/>
      <c r="G68" s="178"/>
      <c r="H68" s="178"/>
      <c r="I68" s="178">
        <f>SUM(I69:I69)</f>
        <v>24214080</v>
      </c>
      <c r="J68" s="178">
        <f>SUM(J69:J69)</f>
        <v>24214080</v>
      </c>
      <c r="K68" s="178"/>
      <c r="L68" s="178">
        <f>SUM(L69:L69)</f>
        <v>4586000</v>
      </c>
      <c r="M68" s="178">
        <f>SUM(M69:M69)</f>
        <v>60535200</v>
      </c>
      <c r="N68" s="178"/>
      <c r="O68" s="178"/>
      <c r="P68" s="178">
        <f>SUM(P69:P69)</f>
        <v>1834400</v>
      </c>
      <c r="Q68" s="178">
        <f>SUM(Q69:Q69)</f>
        <v>12.456878989542307</v>
      </c>
      <c r="R68" s="183"/>
      <c r="S68" s="178">
        <f t="shared" ref="S68:U68" si="95">SUM(S69:S69)</f>
        <v>0</v>
      </c>
      <c r="T68" s="184">
        <f t="shared" si="95"/>
        <v>0</v>
      </c>
      <c r="U68" s="178">
        <f t="shared" si="95"/>
        <v>0</v>
      </c>
      <c r="V68" s="152">
        <f t="shared" si="11"/>
        <v>62369600</v>
      </c>
      <c r="W68" s="152">
        <f t="shared" si="12"/>
        <v>91169680</v>
      </c>
      <c r="X68" s="185">
        <v>91169680</v>
      </c>
      <c r="Y68" s="180">
        <v>3681.5</v>
      </c>
      <c r="Z68" s="163">
        <f>W68-X68</f>
        <v>0</v>
      </c>
    </row>
    <row r="69" spans="1:26" s="174" customFormat="1" ht="33" customHeight="1">
      <c r="A69" s="164" t="s">
        <v>28</v>
      </c>
      <c r="B69" s="165" t="s">
        <v>306</v>
      </c>
      <c r="C69" s="166" t="s">
        <v>279</v>
      </c>
      <c r="D69" s="167">
        <v>458.6</v>
      </c>
      <c r="E69" s="168">
        <v>458.6</v>
      </c>
      <c r="F69" s="164" t="s">
        <v>142</v>
      </c>
      <c r="G69" s="169">
        <v>52800</v>
      </c>
      <c r="H69" s="170">
        <f t="shared" ref="H69:H73" si="96">G69*2.5</f>
        <v>132000</v>
      </c>
      <c r="I69" s="171">
        <f t="shared" ref="I69:I73" si="97">D69*G69</f>
        <v>24214080</v>
      </c>
      <c r="J69" s="171">
        <f t="shared" ref="J69:J73" si="98">I69</f>
        <v>24214080</v>
      </c>
      <c r="K69" s="169">
        <v>10000</v>
      </c>
      <c r="L69" s="171">
        <f t="shared" ref="L69:L73" si="99">D69*K69</f>
        <v>4586000</v>
      </c>
      <c r="M69" s="171">
        <f t="shared" ref="M69:M73" si="100">D69*H69</f>
        <v>60535200</v>
      </c>
      <c r="N69" s="171">
        <v>4000</v>
      </c>
      <c r="O69" s="171"/>
      <c r="P69" s="171">
        <f t="shared" ref="P69:P73" si="101">D69*N69</f>
        <v>1834400</v>
      </c>
      <c r="Q69" s="171">
        <f>D68/Y68*100</f>
        <v>12.456878989542307</v>
      </c>
      <c r="R69" s="172"/>
      <c r="S69" s="173">
        <f t="shared" ref="S69:S73" si="102">+IF(Q69&gt;70,R69*12*30*15000,IF(Q69&gt;=30,R69*6*30*15000,R69*3*30*15000))</f>
        <v>0</v>
      </c>
      <c r="T69" s="171"/>
      <c r="U69" s="171"/>
      <c r="V69" s="171">
        <f t="shared" si="11"/>
        <v>62369600</v>
      </c>
      <c r="W69" s="171">
        <f t="shared" si="12"/>
        <v>91169680</v>
      </c>
      <c r="Y69" s="175"/>
    </row>
    <row r="70" spans="1:26" s="163" customFormat="1" ht="33" customHeight="1">
      <c r="A70" s="150">
        <v>25</v>
      </c>
      <c r="B70" s="176" t="str">
        <f t="shared" si="93"/>
        <v>Hồ Công Trí (Đào Thị Thủy)</v>
      </c>
      <c r="C70" s="158" t="s">
        <v>279</v>
      </c>
      <c r="D70" s="177">
        <f>SUM(D71:D71)</f>
        <v>255.5</v>
      </c>
      <c r="E70" s="177">
        <f>SUM(E71:E71)</f>
        <v>255.5</v>
      </c>
      <c r="F70" s="177"/>
      <c r="G70" s="177"/>
      <c r="H70" s="177"/>
      <c r="I70" s="178">
        <f>SUM(I71:I71)</f>
        <v>13490400</v>
      </c>
      <c r="J70" s="178">
        <f>SUM(J71:J71)</f>
        <v>13490400</v>
      </c>
      <c r="K70" s="178"/>
      <c r="L70" s="178">
        <f>SUM(L71:L71)</f>
        <v>1788500</v>
      </c>
      <c r="M70" s="178">
        <f>SUM(M71:M71)</f>
        <v>33726000</v>
      </c>
      <c r="N70" s="178"/>
      <c r="O70" s="178"/>
      <c r="P70" s="178">
        <f>SUM(P71:P71)</f>
        <v>1022000</v>
      </c>
      <c r="Q70" s="178">
        <f>SUM(Q71:Q71)</f>
        <v>7.1084773112984445</v>
      </c>
      <c r="R70" s="183"/>
      <c r="S70" s="178">
        <f t="shared" ref="S70:U70" si="103">SUM(S71:S71)</f>
        <v>0</v>
      </c>
      <c r="T70" s="178">
        <f t="shared" si="103"/>
        <v>0</v>
      </c>
      <c r="U70" s="178">
        <f t="shared" si="103"/>
        <v>0</v>
      </c>
      <c r="V70" s="152">
        <f t="shared" si="11"/>
        <v>34748000</v>
      </c>
      <c r="W70" s="152">
        <f t="shared" si="12"/>
        <v>50026900</v>
      </c>
      <c r="X70" s="185">
        <v>50026900</v>
      </c>
      <c r="Y70" s="180">
        <v>3594.3</v>
      </c>
      <c r="Z70" s="163">
        <f>W70-X70</f>
        <v>0</v>
      </c>
    </row>
    <row r="71" spans="1:26" s="174" customFormat="1" ht="33" customHeight="1">
      <c r="A71" s="164" t="s">
        <v>28</v>
      </c>
      <c r="B71" s="181" t="s">
        <v>307</v>
      </c>
      <c r="C71" s="166" t="s">
        <v>279</v>
      </c>
      <c r="D71" s="167">
        <v>255.5</v>
      </c>
      <c r="E71" s="168">
        <v>255.5</v>
      </c>
      <c r="F71" s="164" t="s">
        <v>30</v>
      </c>
      <c r="G71" s="169">
        <v>52800</v>
      </c>
      <c r="H71" s="170">
        <f t="shared" si="96"/>
        <v>132000</v>
      </c>
      <c r="I71" s="171">
        <f t="shared" si="97"/>
        <v>13490400</v>
      </c>
      <c r="J71" s="171">
        <f t="shared" si="98"/>
        <v>13490400</v>
      </c>
      <c r="K71" s="169">
        <v>7000</v>
      </c>
      <c r="L71" s="171">
        <f t="shared" si="99"/>
        <v>1788500</v>
      </c>
      <c r="M71" s="171">
        <f t="shared" si="100"/>
        <v>33726000</v>
      </c>
      <c r="N71" s="171">
        <v>4000</v>
      </c>
      <c r="O71" s="171"/>
      <c r="P71" s="171">
        <f t="shared" si="101"/>
        <v>1022000</v>
      </c>
      <c r="Q71" s="171">
        <f>D70/Y70*100</f>
        <v>7.1084773112984445</v>
      </c>
      <c r="R71" s="172"/>
      <c r="S71" s="173">
        <f t="shared" si="102"/>
        <v>0</v>
      </c>
      <c r="T71" s="171"/>
      <c r="U71" s="171"/>
      <c r="V71" s="171">
        <f t="shared" si="11"/>
        <v>34748000</v>
      </c>
      <c r="W71" s="171">
        <f t="shared" si="12"/>
        <v>50026900</v>
      </c>
      <c r="Y71" s="175"/>
    </row>
    <row r="72" spans="1:26" s="163" customFormat="1" ht="33" customHeight="1">
      <c r="A72" s="150">
        <v>26</v>
      </c>
      <c r="B72" s="176" t="str">
        <f t="shared" ref="B72:B76" si="104">B73</f>
        <v>Phạm Thị Thanh</v>
      </c>
      <c r="C72" s="158" t="s">
        <v>279</v>
      </c>
      <c r="D72" s="177">
        <f>SUM(D73:D73)</f>
        <v>721</v>
      </c>
      <c r="E72" s="177">
        <f>SUM(E73:E73)</f>
        <v>721</v>
      </c>
      <c r="F72" s="178"/>
      <c r="G72" s="178"/>
      <c r="H72" s="178"/>
      <c r="I72" s="178">
        <f>SUM(I73:I73)</f>
        <v>38068800</v>
      </c>
      <c r="J72" s="178">
        <f>SUM(J73:J73)</f>
        <v>38068800</v>
      </c>
      <c r="K72" s="178"/>
      <c r="L72" s="178">
        <f>SUM(L73:L73)</f>
        <v>5047000</v>
      </c>
      <c r="M72" s="178">
        <f>SUM(M73:M73)</f>
        <v>95172000</v>
      </c>
      <c r="N72" s="178"/>
      <c r="O72" s="178"/>
      <c r="P72" s="178">
        <f>SUM(P73:P73)</f>
        <v>2884000</v>
      </c>
      <c r="Q72" s="178">
        <f>SUM(Q73:Q73)</f>
        <v>27.33752938500038</v>
      </c>
      <c r="R72" s="183">
        <v>9</v>
      </c>
      <c r="S72" s="178">
        <f t="shared" ref="S72:U72" si="105">SUM(S73:S73)</f>
        <v>12150000</v>
      </c>
      <c r="T72" s="184">
        <f t="shared" si="105"/>
        <v>0</v>
      </c>
      <c r="U72" s="178">
        <f t="shared" si="105"/>
        <v>0</v>
      </c>
      <c r="V72" s="152">
        <f t="shared" si="11"/>
        <v>110206000</v>
      </c>
      <c r="W72" s="152">
        <f t="shared" si="12"/>
        <v>153321800</v>
      </c>
      <c r="X72" s="182">
        <v>153321800</v>
      </c>
      <c r="Y72" s="180">
        <v>2637.4</v>
      </c>
      <c r="Z72" s="163">
        <f>W72-X72</f>
        <v>0</v>
      </c>
    </row>
    <row r="73" spans="1:26" s="174" customFormat="1" ht="33" customHeight="1">
      <c r="A73" s="164" t="s">
        <v>28</v>
      </c>
      <c r="B73" s="181" t="s">
        <v>308</v>
      </c>
      <c r="C73" s="166" t="s">
        <v>279</v>
      </c>
      <c r="D73" s="167">
        <v>721</v>
      </c>
      <c r="E73" s="168">
        <v>721</v>
      </c>
      <c r="F73" s="164" t="s">
        <v>30</v>
      </c>
      <c r="G73" s="169">
        <v>52800</v>
      </c>
      <c r="H73" s="170">
        <f t="shared" si="96"/>
        <v>132000</v>
      </c>
      <c r="I73" s="171">
        <f t="shared" si="97"/>
        <v>38068800</v>
      </c>
      <c r="J73" s="171">
        <f t="shared" si="98"/>
        <v>38068800</v>
      </c>
      <c r="K73" s="169">
        <v>7000</v>
      </c>
      <c r="L73" s="171">
        <f t="shared" si="99"/>
        <v>5047000</v>
      </c>
      <c r="M73" s="171">
        <f t="shared" si="100"/>
        <v>95172000</v>
      </c>
      <c r="N73" s="171">
        <v>4000</v>
      </c>
      <c r="O73" s="171"/>
      <c r="P73" s="171">
        <f t="shared" si="101"/>
        <v>2884000</v>
      </c>
      <c r="Q73" s="171">
        <f>D72/Y72*100</f>
        <v>27.33752938500038</v>
      </c>
      <c r="R73" s="172">
        <v>9</v>
      </c>
      <c r="S73" s="173">
        <f t="shared" si="102"/>
        <v>12150000</v>
      </c>
      <c r="T73" s="171"/>
      <c r="U73" s="171"/>
      <c r="V73" s="171">
        <f t="shared" si="11"/>
        <v>110206000</v>
      </c>
      <c r="W73" s="171">
        <f t="shared" si="12"/>
        <v>153321800</v>
      </c>
      <c r="Y73" s="175"/>
    </row>
    <row r="74" spans="1:26" s="163" customFormat="1" ht="33" customHeight="1">
      <c r="A74" s="150">
        <v>27</v>
      </c>
      <c r="B74" s="176" t="str">
        <f t="shared" si="104"/>
        <v>Phan Đình Thuần (Trần Thị Nhung)</v>
      </c>
      <c r="C74" s="158" t="s">
        <v>279</v>
      </c>
      <c r="D74" s="177">
        <f>SUM(D75:D75)</f>
        <v>527</v>
      </c>
      <c r="E74" s="177">
        <f>SUM(E75:E75)</f>
        <v>527</v>
      </c>
      <c r="F74" s="178"/>
      <c r="G74" s="178"/>
      <c r="H74" s="178"/>
      <c r="I74" s="178">
        <f>SUM(I75:I75)</f>
        <v>27825600</v>
      </c>
      <c r="J74" s="178">
        <f>SUM(J75:J75)</f>
        <v>27825600</v>
      </c>
      <c r="K74" s="178"/>
      <c r="L74" s="178">
        <f>SUM(L75:L75)</f>
        <v>3689000</v>
      </c>
      <c r="M74" s="178">
        <f>SUM(M75:M75)</f>
        <v>69564000</v>
      </c>
      <c r="N74" s="178"/>
      <c r="O74" s="178"/>
      <c r="P74" s="178">
        <f>SUM(P75:P75)</f>
        <v>2108000</v>
      </c>
      <c r="Q74" s="178">
        <f>SUM(Q75:Q75)</f>
        <v>10.120990973689265</v>
      </c>
      <c r="R74" s="183">
        <v>1</v>
      </c>
      <c r="S74" s="178">
        <f t="shared" ref="S74:U74" si="106">SUM(S75:S75)</f>
        <v>1350000</v>
      </c>
      <c r="T74" s="184">
        <f t="shared" si="106"/>
        <v>0</v>
      </c>
      <c r="U74" s="178">
        <f t="shared" si="106"/>
        <v>0</v>
      </c>
      <c r="V74" s="152">
        <f t="shared" si="11"/>
        <v>73022000</v>
      </c>
      <c r="W74" s="152">
        <f t="shared" si="12"/>
        <v>104536600</v>
      </c>
      <c r="X74" s="185">
        <v>104536600</v>
      </c>
      <c r="Y74" s="180">
        <v>5207</v>
      </c>
      <c r="Z74" s="163">
        <f>W74-X74</f>
        <v>0</v>
      </c>
    </row>
    <row r="75" spans="1:26" s="174" customFormat="1" ht="33" customHeight="1">
      <c r="A75" s="164" t="s">
        <v>28</v>
      </c>
      <c r="B75" s="181" t="s">
        <v>309</v>
      </c>
      <c r="C75" s="166" t="s">
        <v>279</v>
      </c>
      <c r="D75" s="167">
        <v>527</v>
      </c>
      <c r="E75" s="168">
        <v>527</v>
      </c>
      <c r="F75" s="164" t="s">
        <v>30</v>
      </c>
      <c r="G75" s="169">
        <v>52800</v>
      </c>
      <c r="H75" s="170">
        <f t="shared" ref="H75:H78" si="107">G75*2.5</f>
        <v>132000</v>
      </c>
      <c r="I75" s="171">
        <f t="shared" ref="I75:I78" si="108">D75*G75</f>
        <v>27825600</v>
      </c>
      <c r="J75" s="171">
        <f t="shared" ref="J75:J78" si="109">I75</f>
        <v>27825600</v>
      </c>
      <c r="K75" s="169">
        <v>7000</v>
      </c>
      <c r="L75" s="171">
        <f t="shared" ref="L75:L78" si="110">D75*K75</f>
        <v>3689000</v>
      </c>
      <c r="M75" s="171">
        <f t="shared" ref="M75:M78" si="111">D75*H75</f>
        <v>69564000</v>
      </c>
      <c r="N75" s="171">
        <v>4000</v>
      </c>
      <c r="O75" s="171"/>
      <c r="P75" s="171">
        <f t="shared" ref="P75:P78" si="112">D75*N75</f>
        <v>2108000</v>
      </c>
      <c r="Q75" s="171">
        <f>D74/Y74*100</f>
        <v>10.120990973689265</v>
      </c>
      <c r="R75" s="172">
        <v>1</v>
      </c>
      <c r="S75" s="173">
        <f t="shared" ref="S75:S78" si="113">+IF(Q75&gt;70,R75*12*30*15000,IF(Q75&gt;=30,R75*6*30*15000,R75*3*30*15000))</f>
        <v>1350000</v>
      </c>
      <c r="T75" s="171"/>
      <c r="U75" s="171"/>
      <c r="V75" s="171">
        <f t="shared" si="11"/>
        <v>73022000</v>
      </c>
      <c r="W75" s="171">
        <f t="shared" si="12"/>
        <v>104536600</v>
      </c>
      <c r="Y75" s="175"/>
    </row>
    <row r="76" spans="1:26" s="163" customFormat="1" ht="33" customHeight="1">
      <c r="A76" s="150">
        <v>28</v>
      </c>
      <c r="B76" s="176" t="str">
        <f t="shared" si="104"/>
        <v>Nguyễn Thị Hảo (Nguyễn Trung Kiên)</v>
      </c>
      <c r="C76" s="158" t="s">
        <v>279</v>
      </c>
      <c r="D76" s="177">
        <f>SUM(D77:D78)</f>
        <v>1009.3</v>
      </c>
      <c r="E76" s="177">
        <f t="shared" ref="E76:W76" si="114">SUM(E77:E78)</f>
        <v>1009.3</v>
      </c>
      <c r="F76" s="177">
        <f t="shared" si="114"/>
        <v>0</v>
      </c>
      <c r="G76" s="177">
        <f t="shared" si="114"/>
        <v>105600</v>
      </c>
      <c r="H76" s="177">
        <f t="shared" si="114"/>
        <v>264000</v>
      </c>
      <c r="I76" s="178">
        <f t="shared" si="114"/>
        <v>53291040</v>
      </c>
      <c r="J76" s="178">
        <f t="shared" si="114"/>
        <v>53291040</v>
      </c>
      <c r="K76" s="178"/>
      <c r="L76" s="178">
        <f t="shared" si="114"/>
        <v>7065100</v>
      </c>
      <c r="M76" s="178">
        <f t="shared" si="114"/>
        <v>133227600</v>
      </c>
      <c r="N76" s="178"/>
      <c r="O76" s="178">
        <f t="shared" si="114"/>
        <v>0</v>
      </c>
      <c r="P76" s="178">
        <f t="shared" si="114"/>
        <v>4037200</v>
      </c>
      <c r="Q76" s="178">
        <f t="shared" si="114"/>
        <v>25.655168907755264</v>
      </c>
      <c r="R76" s="178">
        <f t="shared" si="114"/>
        <v>2</v>
      </c>
      <c r="S76" s="178">
        <f t="shared" si="114"/>
        <v>2700000</v>
      </c>
      <c r="T76" s="178">
        <f t="shared" si="114"/>
        <v>0</v>
      </c>
      <c r="U76" s="178">
        <f t="shared" si="114"/>
        <v>0</v>
      </c>
      <c r="V76" s="178">
        <f t="shared" si="114"/>
        <v>139964800</v>
      </c>
      <c r="W76" s="178">
        <f t="shared" si="114"/>
        <v>200320940</v>
      </c>
      <c r="X76" s="185">
        <v>200320940</v>
      </c>
      <c r="Y76" s="180">
        <v>3934.1</v>
      </c>
      <c r="Z76" s="163">
        <f>W76-X76</f>
        <v>0</v>
      </c>
    </row>
    <row r="77" spans="1:26" s="174" customFormat="1" ht="33" customHeight="1">
      <c r="A77" s="164" t="s">
        <v>28</v>
      </c>
      <c r="B77" s="181" t="s">
        <v>310</v>
      </c>
      <c r="C77" s="166" t="s">
        <v>279</v>
      </c>
      <c r="D77" s="167">
        <v>882.5</v>
      </c>
      <c r="E77" s="168">
        <v>882.5</v>
      </c>
      <c r="F77" s="164" t="s">
        <v>30</v>
      </c>
      <c r="G77" s="169">
        <v>52800</v>
      </c>
      <c r="H77" s="170">
        <f t="shared" si="107"/>
        <v>132000</v>
      </c>
      <c r="I77" s="171">
        <f t="shared" si="108"/>
        <v>46596000</v>
      </c>
      <c r="J77" s="171">
        <f t="shared" si="109"/>
        <v>46596000</v>
      </c>
      <c r="K77" s="169">
        <v>7000</v>
      </c>
      <c r="L77" s="171">
        <f t="shared" si="110"/>
        <v>6177500</v>
      </c>
      <c r="M77" s="171">
        <f t="shared" si="111"/>
        <v>116490000</v>
      </c>
      <c r="N77" s="171">
        <v>4000</v>
      </c>
      <c r="O77" s="171"/>
      <c r="P77" s="171">
        <f t="shared" si="112"/>
        <v>3530000</v>
      </c>
      <c r="Q77" s="171">
        <f>D76/Y76*100</f>
        <v>25.655168907755264</v>
      </c>
      <c r="R77" s="172">
        <v>2</v>
      </c>
      <c r="S77" s="173">
        <f t="shared" si="113"/>
        <v>2700000</v>
      </c>
      <c r="T77" s="171"/>
      <c r="U77" s="171"/>
      <c r="V77" s="171">
        <f>M77+P77+S77+U77</f>
        <v>122720000</v>
      </c>
      <c r="W77" s="171">
        <f>J77+L77+V77</f>
        <v>175493500</v>
      </c>
      <c r="Y77" s="175"/>
    </row>
    <row r="78" spans="1:26" s="174" customFormat="1" ht="33" customHeight="1">
      <c r="A78" s="164" t="s">
        <v>28</v>
      </c>
      <c r="B78" s="181" t="str">
        <f>B77</f>
        <v>Nguyễn Thị Hảo (Nguyễn Trung Kiên)</v>
      </c>
      <c r="C78" s="166" t="s">
        <v>279</v>
      </c>
      <c r="D78" s="167">
        <v>126.8</v>
      </c>
      <c r="E78" s="168">
        <v>126.8</v>
      </c>
      <c r="F78" s="164" t="s">
        <v>30</v>
      </c>
      <c r="G78" s="169">
        <v>52800</v>
      </c>
      <c r="H78" s="170">
        <f t="shared" si="107"/>
        <v>132000</v>
      </c>
      <c r="I78" s="171">
        <f t="shared" si="108"/>
        <v>6695040</v>
      </c>
      <c r="J78" s="171">
        <f t="shared" si="109"/>
        <v>6695040</v>
      </c>
      <c r="K78" s="169">
        <v>7000</v>
      </c>
      <c r="L78" s="171">
        <f t="shared" si="110"/>
        <v>887600</v>
      </c>
      <c r="M78" s="171">
        <f t="shared" si="111"/>
        <v>16737600</v>
      </c>
      <c r="N78" s="171">
        <v>4000</v>
      </c>
      <c r="O78" s="171"/>
      <c r="P78" s="171">
        <f t="shared" si="112"/>
        <v>507200</v>
      </c>
      <c r="Q78" s="171"/>
      <c r="R78" s="172"/>
      <c r="S78" s="173">
        <f t="shared" si="113"/>
        <v>0</v>
      </c>
      <c r="T78" s="171"/>
      <c r="U78" s="171"/>
      <c r="V78" s="171">
        <f>M78+P78+S78+U78</f>
        <v>17244800</v>
      </c>
      <c r="W78" s="171">
        <f>J78+L78+V78</f>
        <v>24827440</v>
      </c>
      <c r="Y78" s="175"/>
    </row>
    <row r="79" spans="1:26" s="163" customFormat="1" ht="36" customHeight="1">
      <c r="A79" s="150">
        <v>29</v>
      </c>
      <c r="B79" s="176" t="str">
        <f t="shared" ref="B79:B84" si="115">B80</f>
        <v>Nguyễn Xuân Lý (Thái Thị Sâm)</v>
      </c>
      <c r="C79" s="158" t="s">
        <v>279</v>
      </c>
      <c r="D79" s="177">
        <f>SUM(D80:D80)</f>
        <v>222</v>
      </c>
      <c r="E79" s="177">
        <f>SUM(E80:E80)</f>
        <v>222</v>
      </c>
      <c r="F79" s="178"/>
      <c r="G79" s="178"/>
      <c r="H79" s="178"/>
      <c r="I79" s="178">
        <f>SUM(I80:I80)</f>
        <v>11721600</v>
      </c>
      <c r="J79" s="178">
        <f>SUM(J80:J80)</f>
        <v>11721600</v>
      </c>
      <c r="K79" s="178"/>
      <c r="L79" s="178">
        <f>SUM(L80:L80)</f>
        <v>1554000</v>
      </c>
      <c r="M79" s="178">
        <f>SUM(M80:M80)</f>
        <v>29304000</v>
      </c>
      <c r="N79" s="178"/>
      <c r="O79" s="178"/>
      <c r="P79" s="178">
        <f>SUM(P80:P80)</f>
        <v>888000</v>
      </c>
      <c r="Q79" s="178">
        <f>SUM(Q80:Q80)</f>
        <v>5.4619264362160171</v>
      </c>
      <c r="R79" s="183">
        <v>2</v>
      </c>
      <c r="S79" s="178">
        <f t="shared" ref="S79:U79" si="116">SUM(S80:S80)</f>
        <v>2700000</v>
      </c>
      <c r="T79" s="184">
        <f t="shared" si="116"/>
        <v>0</v>
      </c>
      <c r="U79" s="178">
        <f t="shared" si="116"/>
        <v>0</v>
      </c>
      <c r="V79" s="152">
        <f>M79+P79+S79+U79</f>
        <v>32892000</v>
      </c>
      <c r="W79" s="152">
        <f>J79+L79+V79</f>
        <v>46167600</v>
      </c>
      <c r="X79" s="185">
        <v>46167600</v>
      </c>
      <c r="Y79" s="180">
        <v>4064.5</v>
      </c>
      <c r="Z79" s="163">
        <f>W79-X79</f>
        <v>0</v>
      </c>
    </row>
    <row r="80" spans="1:26" s="174" customFormat="1" ht="33" customHeight="1">
      <c r="A80" s="164" t="s">
        <v>28</v>
      </c>
      <c r="B80" s="181" t="s">
        <v>311</v>
      </c>
      <c r="C80" s="166" t="s">
        <v>279</v>
      </c>
      <c r="D80" s="167">
        <v>222</v>
      </c>
      <c r="E80" s="168">
        <v>222</v>
      </c>
      <c r="F80" s="164" t="s">
        <v>30</v>
      </c>
      <c r="G80" s="169">
        <v>52800</v>
      </c>
      <c r="H80" s="170">
        <f t="shared" ref="H80:H83" si="117">G80*2.5</f>
        <v>132000</v>
      </c>
      <c r="I80" s="171">
        <f t="shared" ref="I80:I83" si="118">D80*G80</f>
        <v>11721600</v>
      </c>
      <c r="J80" s="171">
        <f t="shared" ref="J80:J83" si="119">I80</f>
        <v>11721600</v>
      </c>
      <c r="K80" s="169">
        <v>7000</v>
      </c>
      <c r="L80" s="171">
        <f t="shared" ref="L80:L83" si="120">D80*K80</f>
        <v>1554000</v>
      </c>
      <c r="M80" s="171">
        <f t="shared" ref="M80:M83" si="121">D80*H80</f>
        <v>29304000</v>
      </c>
      <c r="N80" s="171">
        <v>4000</v>
      </c>
      <c r="O80" s="171"/>
      <c r="P80" s="171">
        <f t="shared" ref="P80:P83" si="122">D80*N80</f>
        <v>888000</v>
      </c>
      <c r="Q80" s="171">
        <f>D79/Y79*100</f>
        <v>5.4619264362160171</v>
      </c>
      <c r="R80" s="172">
        <v>2</v>
      </c>
      <c r="S80" s="173">
        <f t="shared" ref="S80:S83" si="123">+IF(Q80&gt;70,R80*12*30*15000,IF(Q80&gt;=30,R80*6*30*15000,R80*3*30*15000))</f>
        <v>2700000</v>
      </c>
      <c r="T80" s="171"/>
      <c r="U80" s="171"/>
      <c r="V80" s="171">
        <f>M80+P80+S80+U80</f>
        <v>32892000</v>
      </c>
      <c r="W80" s="171">
        <f>J80+L80+V80</f>
        <v>46167600</v>
      </c>
      <c r="Y80" s="175"/>
    </row>
    <row r="81" spans="1:27" s="163" customFormat="1" ht="33" customHeight="1">
      <c r="A81" s="150">
        <v>30</v>
      </c>
      <c r="B81" s="176" t="str">
        <f t="shared" si="115"/>
        <v>Nguyễn Minh</v>
      </c>
      <c r="C81" s="158" t="s">
        <v>279</v>
      </c>
      <c r="D81" s="177">
        <f>SUM(D82:D83)</f>
        <v>456.1</v>
      </c>
      <c r="E81" s="177">
        <f t="shared" ref="E81:W81" si="124">SUM(E82:E83)</f>
        <v>456.1</v>
      </c>
      <c r="F81" s="177">
        <f t="shared" si="124"/>
        <v>0</v>
      </c>
      <c r="G81" s="177">
        <f t="shared" si="124"/>
        <v>105600</v>
      </c>
      <c r="H81" s="177">
        <f t="shared" si="124"/>
        <v>264000</v>
      </c>
      <c r="I81" s="178">
        <f t="shared" si="124"/>
        <v>24082080</v>
      </c>
      <c r="J81" s="178">
        <f t="shared" si="124"/>
        <v>24082080</v>
      </c>
      <c r="K81" s="178"/>
      <c r="L81" s="178">
        <f t="shared" si="124"/>
        <v>4561000</v>
      </c>
      <c r="M81" s="178">
        <f t="shared" si="124"/>
        <v>60205200</v>
      </c>
      <c r="N81" s="178"/>
      <c r="O81" s="178">
        <f t="shared" si="124"/>
        <v>0</v>
      </c>
      <c r="P81" s="178">
        <f t="shared" si="124"/>
        <v>1824400</v>
      </c>
      <c r="Q81" s="178">
        <f t="shared" si="124"/>
        <v>15.297668958577898</v>
      </c>
      <c r="R81" s="178">
        <f t="shared" si="124"/>
        <v>4</v>
      </c>
      <c r="S81" s="178">
        <f t="shared" si="124"/>
        <v>5400000</v>
      </c>
      <c r="T81" s="178">
        <f t="shared" si="124"/>
        <v>0</v>
      </c>
      <c r="U81" s="178">
        <f t="shared" si="124"/>
        <v>0</v>
      </c>
      <c r="V81" s="178">
        <f t="shared" si="124"/>
        <v>67429600</v>
      </c>
      <c r="W81" s="178">
        <f t="shared" si="124"/>
        <v>96072680</v>
      </c>
      <c r="X81" s="185">
        <v>96072680</v>
      </c>
      <c r="Y81" s="180">
        <v>2981.5</v>
      </c>
      <c r="Z81" s="163">
        <f>W81-X81</f>
        <v>0</v>
      </c>
    </row>
    <row r="82" spans="1:27" s="174" customFormat="1" ht="33" customHeight="1">
      <c r="A82" s="164" t="s">
        <v>28</v>
      </c>
      <c r="B82" s="181" t="s">
        <v>312</v>
      </c>
      <c r="C82" s="166" t="s">
        <v>279</v>
      </c>
      <c r="D82" s="167">
        <v>254.4</v>
      </c>
      <c r="E82" s="168">
        <v>254.4</v>
      </c>
      <c r="F82" s="164" t="s">
        <v>142</v>
      </c>
      <c r="G82" s="169">
        <v>52800</v>
      </c>
      <c r="H82" s="170">
        <f t="shared" si="117"/>
        <v>132000</v>
      </c>
      <c r="I82" s="171">
        <f t="shared" si="118"/>
        <v>13432320</v>
      </c>
      <c r="J82" s="171">
        <f t="shared" si="119"/>
        <v>13432320</v>
      </c>
      <c r="K82" s="169">
        <v>10000</v>
      </c>
      <c r="L82" s="171">
        <f t="shared" si="120"/>
        <v>2544000</v>
      </c>
      <c r="M82" s="171">
        <f t="shared" si="121"/>
        <v>33580800</v>
      </c>
      <c r="N82" s="171">
        <v>4000</v>
      </c>
      <c r="O82" s="171"/>
      <c r="P82" s="171">
        <f t="shared" si="122"/>
        <v>1017600</v>
      </c>
      <c r="Q82" s="171">
        <f>D81/Y81*100</f>
        <v>15.297668958577898</v>
      </c>
      <c r="R82" s="172">
        <v>4</v>
      </c>
      <c r="S82" s="173">
        <f t="shared" si="123"/>
        <v>5400000</v>
      </c>
      <c r="T82" s="171"/>
      <c r="U82" s="171"/>
      <c r="V82" s="171">
        <f t="shared" ref="V82:V87" si="125">M82+P82+S82+U82</f>
        <v>39998400</v>
      </c>
      <c r="W82" s="171">
        <f t="shared" ref="W82:W87" si="126">J82+L82+V82</f>
        <v>55974720</v>
      </c>
      <c r="Y82" s="175"/>
    </row>
    <row r="83" spans="1:27" s="174" customFormat="1" ht="33" customHeight="1">
      <c r="A83" s="164" t="s">
        <v>28</v>
      </c>
      <c r="B83" s="181" t="str">
        <f>B82</f>
        <v>Nguyễn Minh</v>
      </c>
      <c r="C83" s="166" t="s">
        <v>279</v>
      </c>
      <c r="D83" s="167">
        <v>201.7</v>
      </c>
      <c r="E83" s="168">
        <v>201.7</v>
      </c>
      <c r="F83" s="164" t="s">
        <v>142</v>
      </c>
      <c r="G83" s="169">
        <v>52800</v>
      </c>
      <c r="H83" s="170">
        <f t="shared" si="117"/>
        <v>132000</v>
      </c>
      <c r="I83" s="171">
        <f t="shared" si="118"/>
        <v>10649760</v>
      </c>
      <c r="J83" s="171">
        <f t="shared" si="119"/>
        <v>10649760</v>
      </c>
      <c r="K83" s="169">
        <v>10000</v>
      </c>
      <c r="L83" s="171">
        <f t="shared" si="120"/>
        <v>2017000</v>
      </c>
      <c r="M83" s="171">
        <f t="shared" si="121"/>
        <v>26624400</v>
      </c>
      <c r="N83" s="171">
        <v>4000</v>
      </c>
      <c r="O83" s="171"/>
      <c r="P83" s="171">
        <f t="shared" si="122"/>
        <v>806800</v>
      </c>
      <c r="Q83" s="171"/>
      <c r="R83" s="172"/>
      <c r="S83" s="173">
        <f t="shared" si="123"/>
        <v>0</v>
      </c>
      <c r="T83" s="171"/>
      <c r="U83" s="171"/>
      <c r="V83" s="171">
        <f t="shared" si="125"/>
        <v>27431200</v>
      </c>
      <c r="W83" s="171">
        <f t="shared" si="126"/>
        <v>40097960</v>
      </c>
      <c r="Y83" s="175"/>
    </row>
    <row r="84" spans="1:27" s="163" customFormat="1" ht="33" customHeight="1">
      <c r="A84" s="150">
        <v>31</v>
      </c>
      <c r="B84" s="159" t="str">
        <f t="shared" si="115"/>
        <v>Nguyễn Đình Tiến</v>
      </c>
      <c r="C84" s="158" t="s">
        <v>279</v>
      </c>
      <c r="D84" s="177">
        <f>SUM(D85:D85)</f>
        <v>71.2</v>
      </c>
      <c r="E84" s="177">
        <f>SUM(E85:E85)</f>
        <v>71.2</v>
      </c>
      <c r="F84" s="178"/>
      <c r="G84" s="178"/>
      <c r="H84" s="178"/>
      <c r="I84" s="178">
        <f>SUM(I85:I85)</f>
        <v>3759360</v>
      </c>
      <c r="J84" s="178">
        <f>SUM(J85:J85)</f>
        <v>3759360</v>
      </c>
      <c r="K84" s="178"/>
      <c r="L84" s="178">
        <f>SUM(L85:L85)</f>
        <v>712000</v>
      </c>
      <c r="M84" s="178">
        <f>SUM(M85:M85)</f>
        <v>9398400</v>
      </c>
      <c r="N84" s="178"/>
      <c r="O84" s="178"/>
      <c r="P84" s="178">
        <f>SUM(P85:P85)</f>
        <v>284800</v>
      </c>
      <c r="Q84" s="178">
        <f>SUM(Q85:Q85)</f>
        <v>1.7746759720837488</v>
      </c>
      <c r="R84" s="183"/>
      <c r="S84" s="178">
        <f t="shared" ref="S84:U84" si="127">SUM(S85:S85)</f>
        <v>0</v>
      </c>
      <c r="T84" s="184">
        <f t="shared" si="127"/>
        <v>0</v>
      </c>
      <c r="U84" s="178">
        <f t="shared" si="127"/>
        <v>0</v>
      </c>
      <c r="V84" s="152">
        <f t="shared" si="125"/>
        <v>9683200</v>
      </c>
      <c r="W84" s="152">
        <f t="shared" si="126"/>
        <v>14154560</v>
      </c>
      <c r="X84" s="185">
        <v>14214200</v>
      </c>
      <c r="Y84" s="180">
        <v>4012</v>
      </c>
      <c r="Z84" s="163">
        <f>W84-X84</f>
        <v>-59640</v>
      </c>
    </row>
    <row r="85" spans="1:27" s="174" customFormat="1" ht="33" customHeight="1">
      <c r="A85" s="164" t="s">
        <v>28</v>
      </c>
      <c r="B85" s="165" t="s">
        <v>313</v>
      </c>
      <c r="C85" s="166" t="s">
        <v>279</v>
      </c>
      <c r="D85" s="167">
        <v>71.2</v>
      </c>
      <c r="E85" s="168">
        <v>71.2</v>
      </c>
      <c r="F85" s="164" t="s">
        <v>142</v>
      </c>
      <c r="G85" s="169">
        <v>52800</v>
      </c>
      <c r="H85" s="170">
        <f>G85*2.5</f>
        <v>132000</v>
      </c>
      <c r="I85" s="171">
        <f>D85*G85</f>
        <v>3759360</v>
      </c>
      <c r="J85" s="171">
        <f>I85</f>
        <v>3759360</v>
      </c>
      <c r="K85" s="169">
        <v>10000</v>
      </c>
      <c r="L85" s="171">
        <f>D85*K85</f>
        <v>712000</v>
      </c>
      <c r="M85" s="171">
        <f>D85*H85</f>
        <v>9398400</v>
      </c>
      <c r="N85" s="171">
        <v>4000</v>
      </c>
      <c r="O85" s="171"/>
      <c r="P85" s="171">
        <f>D85*N85</f>
        <v>284800</v>
      </c>
      <c r="Q85" s="171">
        <f>D84/Y84*100</f>
        <v>1.7746759720837488</v>
      </c>
      <c r="R85" s="172"/>
      <c r="S85" s="173">
        <f>+IF(Q85&gt;70,R85*12*30*15000,IF(Q85&gt;=30,R85*6*30*15000,R85*3*30*15000))</f>
        <v>0</v>
      </c>
      <c r="T85" s="171"/>
      <c r="U85" s="171"/>
      <c r="V85" s="171">
        <f t="shared" si="125"/>
        <v>9683200</v>
      </c>
      <c r="W85" s="171">
        <f t="shared" si="126"/>
        <v>14154560</v>
      </c>
      <c r="Y85" s="175"/>
    </row>
    <row r="86" spans="1:27" s="163" customFormat="1" ht="33" customHeight="1">
      <c r="A86" s="150">
        <v>32</v>
      </c>
      <c r="B86" s="176" t="str">
        <f>B87</f>
        <v>Phan Thanh Thảo (Nguyễn Thị Nở)</v>
      </c>
      <c r="C86" s="158" t="s">
        <v>279</v>
      </c>
      <c r="D86" s="177">
        <f>SUM(D87:D87)</f>
        <v>390.4</v>
      </c>
      <c r="E86" s="177">
        <f>SUM(E87:E87)</f>
        <v>390.4</v>
      </c>
      <c r="F86" s="178"/>
      <c r="G86" s="178"/>
      <c r="H86" s="178"/>
      <c r="I86" s="178">
        <f>SUM(I87:I87)</f>
        <v>20613120</v>
      </c>
      <c r="J86" s="178">
        <f>SUM(J87:J87)</f>
        <v>20613120</v>
      </c>
      <c r="K86" s="178"/>
      <c r="L86" s="178">
        <f>SUM(L87:L87)</f>
        <v>2732800</v>
      </c>
      <c r="M86" s="178">
        <f>SUM(M87:M87)</f>
        <v>51532800</v>
      </c>
      <c r="N86" s="178"/>
      <c r="O86" s="178"/>
      <c r="P86" s="178">
        <f>SUM(P87:P87)</f>
        <v>1561600</v>
      </c>
      <c r="Q86" s="178">
        <f>SUM(Q87:Q87)</f>
        <v>9.0095079848610737</v>
      </c>
      <c r="R86" s="183"/>
      <c r="S86" s="178">
        <f t="shared" ref="S86:U86" si="128">SUM(S87:S87)</f>
        <v>0</v>
      </c>
      <c r="T86" s="184">
        <f t="shared" si="128"/>
        <v>0</v>
      </c>
      <c r="U86" s="178">
        <f t="shared" si="128"/>
        <v>0</v>
      </c>
      <c r="V86" s="152">
        <f t="shared" si="125"/>
        <v>53094400</v>
      </c>
      <c r="W86" s="152">
        <f t="shared" si="126"/>
        <v>76440320</v>
      </c>
      <c r="X86" s="185">
        <v>76440320</v>
      </c>
      <c r="Y86" s="180">
        <v>4333.2</v>
      </c>
      <c r="Z86" s="163">
        <f>W86-X86</f>
        <v>0</v>
      </c>
    </row>
    <row r="87" spans="1:27" s="174" customFormat="1" ht="33" customHeight="1">
      <c r="A87" s="164" t="s">
        <v>28</v>
      </c>
      <c r="B87" s="181" t="s">
        <v>314</v>
      </c>
      <c r="C87" s="166" t="s">
        <v>279</v>
      </c>
      <c r="D87" s="167">
        <v>390.4</v>
      </c>
      <c r="E87" s="168">
        <v>390.4</v>
      </c>
      <c r="F87" s="164" t="s">
        <v>30</v>
      </c>
      <c r="G87" s="169">
        <v>52800</v>
      </c>
      <c r="H87" s="170">
        <f>G87*2.5</f>
        <v>132000</v>
      </c>
      <c r="I87" s="171">
        <f>D87*G87</f>
        <v>20613120</v>
      </c>
      <c r="J87" s="171">
        <f>I87</f>
        <v>20613120</v>
      </c>
      <c r="K87" s="169">
        <v>7000</v>
      </c>
      <c r="L87" s="171">
        <f>D87*K87</f>
        <v>2732800</v>
      </c>
      <c r="M87" s="171">
        <f>D87*H87</f>
        <v>51532800</v>
      </c>
      <c r="N87" s="171">
        <v>4000</v>
      </c>
      <c r="O87" s="171"/>
      <c r="P87" s="171">
        <f>D87*N87</f>
        <v>1561600</v>
      </c>
      <c r="Q87" s="171">
        <f>D86/Y86*100</f>
        <v>9.0095079848610737</v>
      </c>
      <c r="R87" s="172"/>
      <c r="S87" s="173">
        <f>+IF(Q87&gt;70,R87*12*30*15000,IF(Q87&gt;=30,R87*6*30*15000,R87*3*30*15000))</f>
        <v>0</v>
      </c>
      <c r="T87" s="171"/>
      <c r="U87" s="171"/>
      <c r="V87" s="171">
        <f t="shared" si="125"/>
        <v>53094400</v>
      </c>
      <c r="W87" s="171">
        <f t="shared" si="126"/>
        <v>76440320</v>
      </c>
      <c r="Y87" s="175"/>
    </row>
    <row r="88" spans="1:27" s="137" customFormat="1" ht="54" customHeight="1">
      <c r="A88" s="150">
        <v>33</v>
      </c>
      <c r="B88" s="127" t="s">
        <v>315</v>
      </c>
      <c r="C88" s="150" t="s">
        <v>316</v>
      </c>
      <c r="D88" s="177">
        <f>SUM(D89:D89)</f>
        <v>87.3</v>
      </c>
      <c r="E88" s="177">
        <f t="shared" ref="E88:W88" si="129">SUM(E89:E89)</f>
        <v>87.3</v>
      </c>
      <c r="F88" s="186">
        <f t="shared" si="129"/>
        <v>0</v>
      </c>
      <c r="G88" s="186">
        <f t="shared" si="129"/>
        <v>52800</v>
      </c>
      <c r="H88" s="186">
        <f t="shared" si="129"/>
        <v>132000</v>
      </c>
      <c r="I88" s="178">
        <f t="shared" si="129"/>
        <v>4609440</v>
      </c>
      <c r="J88" s="178">
        <f t="shared" si="129"/>
        <v>4609440</v>
      </c>
      <c r="K88" s="178"/>
      <c r="L88" s="178">
        <f t="shared" si="129"/>
        <v>873000</v>
      </c>
      <c r="M88" s="178">
        <f t="shared" si="129"/>
        <v>11523600</v>
      </c>
      <c r="N88" s="178"/>
      <c r="O88" s="178">
        <f t="shared" si="129"/>
        <v>349200</v>
      </c>
      <c r="P88" s="178">
        <f t="shared" si="129"/>
        <v>349200</v>
      </c>
      <c r="Q88" s="178">
        <f t="shared" si="129"/>
        <v>4.6210035994071568</v>
      </c>
      <c r="R88" s="178">
        <f t="shared" si="129"/>
        <v>3</v>
      </c>
      <c r="S88" s="178">
        <f t="shared" si="129"/>
        <v>4050000</v>
      </c>
      <c r="T88" s="178">
        <f t="shared" si="129"/>
        <v>0</v>
      </c>
      <c r="U88" s="178">
        <f t="shared" si="129"/>
        <v>0</v>
      </c>
      <c r="V88" s="178">
        <f t="shared" si="129"/>
        <v>15922800</v>
      </c>
      <c r="W88" s="178">
        <f t="shared" si="129"/>
        <v>21405240</v>
      </c>
      <c r="X88" s="154"/>
      <c r="Y88" s="154">
        <v>1889.2</v>
      </c>
      <c r="Z88" s="150"/>
      <c r="AA88" s="143"/>
    </row>
    <row r="89" spans="1:27" s="137" customFormat="1" ht="36" customHeight="1">
      <c r="A89" s="164" t="s">
        <v>28</v>
      </c>
      <c r="B89" s="187" t="s">
        <v>315</v>
      </c>
      <c r="C89" s="150" t="s">
        <v>316</v>
      </c>
      <c r="D89" s="168">
        <v>87.3</v>
      </c>
      <c r="E89" s="168">
        <v>87.3</v>
      </c>
      <c r="F89" s="164" t="s">
        <v>142</v>
      </c>
      <c r="G89" s="169">
        <v>52800</v>
      </c>
      <c r="H89" s="188">
        <f>G89*2.5</f>
        <v>132000</v>
      </c>
      <c r="I89" s="169">
        <f>D89*G89</f>
        <v>4609440</v>
      </c>
      <c r="J89" s="169">
        <f>I89</f>
        <v>4609440</v>
      </c>
      <c r="K89" s="169">
        <v>10000</v>
      </c>
      <c r="L89" s="169">
        <f>D89*K89</f>
        <v>873000</v>
      </c>
      <c r="M89" s="169">
        <f>D89*H89</f>
        <v>11523600</v>
      </c>
      <c r="N89" s="169">
        <v>4000</v>
      </c>
      <c r="O89" s="169">
        <f>D89*N89</f>
        <v>349200</v>
      </c>
      <c r="P89" s="171">
        <f>D89*N89</f>
        <v>349200</v>
      </c>
      <c r="Q89" s="171">
        <f>D88/Y88*100</f>
        <v>4.6210035994071568</v>
      </c>
      <c r="R89" s="169">
        <v>3</v>
      </c>
      <c r="S89" s="173">
        <f t="shared" ref="S89" si="130">+IF(Q89&gt;70,R89*12*30*15000,IF(Q89&gt;=30,R89*6*30*15000,R89*3*30*15000))</f>
        <v>4050000</v>
      </c>
      <c r="T89" s="169"/>
      <c r="U89" s="169"/>
      <c r="V89" s="171">
        <f>M89+P89+S89+U89</f>
        <v>15922800</v>
      </c>
      <c r="W89" s="171">
        <f>J89+L89+V89</f>
        <v>21405240</v>
      </c>
      <c r="X89" s="189"/>
      <c r="Y89" s="189"/>
      <c r="Z89" s="164"/>
      <c r="AA89" s="143"/>
    </row>
    <row r="90" spans="1:27" s="163" customFormat="1" ht="33" customHeight="1">
      <c r="A90" s="158">
        <v>34</v>
      </c>
      <c r="B90" s="127" t="s">
        <v>317</v>
      </c>
      <c r="C90" s="158" t="s">
        <v>318</v>
      </c>
      <c r="D90" s="160">
        <f>SUM(D91:D91)</f>
        <v>213.3</v>
      </c>
      <c r="E90" s="160">
        <f t="shared" ref="E90:W90" si="131">SUM(E91:E91)</f>
        <v>213.3</v>
      </c>
      <c r="F90" s="160">
        <f t="shared" si="131"/>
        <v>0</v>
      </c>
      <c r="G90" s="160">
        <f t="shared" si="131"/>
        <v>52800</v>
      </c>
      <c r="H90" s="160">
        <f t="shared" si="131"/>
        <v>132000</v>
      </c>
      <c r="I90" s="161">
        <f t="shared" si="131"/>
        <v>11262240</v>
      </c>
      <c r="J90" s="161">
        <f t="shared" si="131"/>
        <v>11262240</v>
      </c>
      <c r="K90" s="161"/>
      <c r="L90" s="161">
        <f t="shared" si="131"/>
        <v>1493100</v>
      </c>
      <c r="M90" s="161">
        <f t="shared" si="131"/>
        <v>28155600</v>
      </c>
      <c r="N90" s="161"/>
      <c r="O90" s="161">
        <f t="shared" si="131"/>
        <v>0</v>
      </c>
      <c r="P90" s="161">
        <f t="shared" si="131"/>
        <v>853200</v>
      </c>
      <c r="Q90" s="161">
        <f t="shared" si="131"/>
        <v>4.5660829729845451</v>
      </c>
      <c r="R90" s="161">
        <f t="shared" si="131"/>
        <v>0</v>
      </c>
      <c r="S90" s="161">
        <f t="shared" si="131"/>
        <v>0</v>
      </c>
      <c r="T90" s="161">
        <f t="shared" si="131"/>
        <v>0</v>
      </c>
      <c r="U90" s="161">
        <f t="shared" si="131"/>
        <v>0</v>
      </c>
      <c r="V90" s="161">
        <f t="shared" si="131"/>
        <v>29008800</v>
      </c>
      <c r="W90" s="161">
        <f t="shared" si="131"/>
        <v>41764140</v>
      </c>
      <c r="X90" s="155">
        <v>40586280</v>
      </c>
      <c r="Y90" s="190">
        <v>4671.3999999999996</v>
      </c>
    </row>
    <row r="91" spans="1:27" s="174" customFormat="1" ht="33" customHeight="1">
      <c r="A91" s="164" t="s">
        <v>28</v>
      </c>
      <c r="B91" s="187" t="s">
        <v>317</v>
      </c>
      <c r="C91" s="166" t="s">
        <v>318</v>
      </c>
      <c r="D91" s="167">
        <v>213.3</v>
      </c>
      <c r="E91" s="168">
        <v>213.3</v>
      </c>
      <c r="F91" s="164" t="s">
        <v>137</v>
      </c>
      <c r="G91" s="169">
        <v>52800</v>
      </c>
      <c r="H91" s="170">
        <f t="shared" ref="H91:H95" si="132">G91*2.5</f>
        <v>132000</v>
      </c>
      <c r="I91" s="171">
        <f t="shared" ref="I91:I95" si="133">D91*G91</f>
        <v>11262240</v>
      </c>
      <c r="J91" s="171">
        <f t="shared" ref="J91:J95" si="134">I91</f>
        <v>11262240</v>
      </c>
      <c r="K91" s="169">
        <v>7000</v>
      </c>
      <c r="L91" s="171">
        <f t="shared" ref="L91:L95" si="135">D91*K91</f>
        <v>1493100</v>
      </c>
      <c r="M91" s="171">
        <f t="shared" ref="M91:M95" si="136">D91*H91</f>
        <v>28155600</v>
      </c>
      <c r="N91" s="171">
        <v>4000</v>
      </c>
      <c r="O91" s="171"/>
      <c r="P91" s="171">
        <f t="shared" ref="P91:P95" si="137">D91*N91</f>
        <v>853200</v>
      </c>
      <c r="Q91" s="171">
        <f>D90/Y90*100</f>
        <v>4.5660829729845451</v>
      </c>
      <c r="R91" s="172">
        <v>0</v>
      </c>
      <c r="S91" s="173">
        <f>+IF(Q91&gt;70,R91*12*30*15000,IF(Q91&gt;=30,R91*6*30*15000,R91*3*30*15000))</f>
        <v>0</v>
      </c>
      <c r="T91" s="171"/>
      <c r="U91" s="171"/>
      <c r="V91" s="171">
        <f>M91+P91+S91+U91</f>
        <v>29008800</v>
      </c>
      <c r="W91" s="171">
        <f>J91+L91+V91</f>
        <v>41764140</v>
      </c>
      <c r="Y91" s="175"/>
    </row>
    <row r="92" spans="1:27" s="163" customFormat="1" ht="33" customHeight="1">
      <c r="A92" s="158">
        <v>35</v>
      </c>
      <c r="B92" s="126" t="s">
        <v>319</v>
      </c>
      <c r="C92" s="158" t="s">
        <v>320</v>
      </c>
      <c r="D92" s="160">
        <f>SUM(D93:D93)</f>
        <v>354.4</v>
      </c>
      <c r="E92" s="160">
        <f t="shared" ref="E92:W92" si="138">SUM(E93:E93)</f>
        <v>354.4</v>
      </c>
      <c r="F92" s="160">
        <f t="shared" si="138"/>
        <v>0</v>
      </c>
      <c r="G92" s="160">
        <f t="shared" si="138"/>
        <v>52800</v>
      </c>
      <c r="H92" s="160">
        <f t="shared" si="138"/>
        <v>132000</v>
      </c>
      <c r="I92" s="161">
        <f t="shared" si="138"/>
        <v>18712320</v>
      </c>
      <c r="J92" s="161">
        <f t="shared" si="138"/>
        <v>18712320</v>
      </c>
      <c r="K92" s="161"/>
      <c r="L92" s="161">
        <f t="shared" si="138"/>
        <v>2480800</v>
      </c>
      <c r="M92" s="161">
        <f t="shared" si="138"/>
        <v>46780800</v>
      </c>
      <c r="N92" s="161"/>
      <c r="O92" s="161">
        <f t="shared" si="138"/>
        <v>0</v>
      </c>
      <c r="P92" s="161">
        <f t="shared" si="138"/>
        <v>1417600</v>
      </c>
      <c r="Q92" s="161">
        <f t="shared" si="138"/>
        <v>14.031753573266814</v>
      </c>
      <c r="R92" s="161">
        <f t="shared" si="138"/>
        <v>3</v>
      </c>
      <c r="S92" s="161">
        <f t="shared" si="138"/>
        <v>4050000</v>
      </c>
      <c r="T92" s="161">
        <f t="shared" si="138"/>
        <v>0</v>
      </c>
      <c r="U92" s="161">
        <f t="shared" si="138"/>
        <v>3000000</v>
      </c>
      <c r="V92" s="161">
        <f t="shared" si="138"/>
        <v>55248400</v>
      </c>
      <c r="W92" s="161">
        <f t="shared" si="138"/>
        <v>76441520</v>
      </c>
      <c r="X92" s="161"/>
      <c r="Y92" s="161">
        <f>2161.3+364.4</f>
        <v>2525.7000000000003</v>
      </c>
    </row>
    <row r="93" spans="1:27" s="174" customFormat="1" ht="33" customHeight="1">
      <c r="A93" s="164" t="s">
        <v>28</v>
      </c>
      <c r="B93" s="187" t="s">
        <v>319</v>
      </c>
      <c r="C93" s="166" t="s">
        <v>320</v>
      </c>
      <c r="D93" s="167">
        <f t="shared" ref="D93:D95" si="139">E93</f>
        <v>354.4</v>
      </c>
      <c r="E93" s="168">
        <v>354.4</v>
      </c>
      <c r="F93" s="164" t="s">
        <v>137</v>
      </c>
      <c r="G93" s="169">
        <v>52800</v>
      </c>
      <c r="H93" s="170">
        <f t="shared" si="132"/>
        <v>132000</v>
      </c>
      <c r="I93" s="171">
        <f t="shared" si="133"/>
        <v>18712320</v>
      </c>
      <c r="J93" s="171">
        <f t="shared" si="134"/>
        <v>18712320</v>
      </c>
      <c r="K93" s="169">
        <v>7000</v>
      </c>
      <c r="L93" s="171">
        <f t="shared" si="135"/>
        <v>2480800</v>
      </c>
      <c r="M93" s="171">
        <f t="shared" si="136"/>
        <v>46780800</v>
      </c>
      <c r="N93" s="171">
        <v>4000</v>
      </c>
      <c r="O93" s="171"/>
      <c r="P93" s="171">
        <f t="shared" si="137"/>
        <v>1417600</v>
      </c>
      <c r="Q93" s="171">
        <f>D92/Y92*100</f>
        <v>14.031753573266814</v>
      </c>
      <c r="R93" s="172">
        <v>3</v>
      </c>
      <c r="S93" s="173">
        <f>+IF(Q93&gt;70,R93*12*30*15000,IF(Q93&gt;=30,R93*6*30*15000,R93*3*30*15000))</f>
        <v>4050000</v>
      </c>
      <c r="T93" s="171"/>
      <c r="U93" s="171">
        <v>3000000</v>
      </c>
      <c r="V93" s="171">
        <f>M93+P93+S93+U93</f>
        <v>55248400</v>
      </c>
      <c r="W93" s="171">
        <f>J93+L93+V93</f>
        <v>76441520</v>
      </c>
      <c r="X93" s="171"/>
      <c r="Y93" s="175"/>
      <c r="Z93" s="174" t="s">
        <v>321</v>
      </c>
    </row>
    <row r="94" spans="1:27" s="157" customFormat="1" ht="33" customHeight="1">
      <c r="A94" s="150">
        <v>36</v>
      </c>
      <c r="B94" s="127" t="s">
        <v>322</v>
      </c>
      <c r="C94" s="158" t="s">
        <v>320</v>
      </c>
      <c r="D94" s="177">
        <f>SUM(D95:D95)</f>
        <v>100.2</v>
      </c>
      <c r="E94" s="177">
        <f t="shared" ref="E94:W94" si="140">SUM(E95:E95)</f>
        <v>100.2</v>
      </c>
      <c r="F94" s="177">
        <f t="shared" si="140"/>
        <v>0</v>
      </c>
      <c r="G94" s="177">
        <f t="shared" si="140"/>
        <v>52800</v>
      </c>
      <c r="H94" s="177">
        <f t="shared" si="140"/>
        <v>132000</v>
      </c>
      <c r="I94" s="178">
        <f t="shared" si="140"/>
        <v>5290560</v>
      </c>
      <c r="J94" s="178">
        <f t="shared" si="140"/>
        <v>5290560</v>
      </c>
      <c r="K94" s="178"/>
      <c r="L94" s="178">
        <f t="shared" si="140"/>
        <v>1002000</v>
      </c>
      <c r="M94" s="178">
        <f t="shared" si="140"/>
        <v>13226400</v>
      </c>
      <c r="N94" s="178"/>
      <c r="O94" s="178">
        <f t="shared" si="140"/>
        <v>0</v>
      </c>
      <c r="P94" s="178">
        <f t="shared" si="140"/>
        <v>400800</v>
      </c>
      <c r="Q94" s="178">
        <f t="shared" si="140"/>
        <v>0.40043160292530866</v>
      </c>
      <c r="R94" s="178">
        <f t="shared" si="140"/>
        <v>0</v>
      </c>
      <c r="S94" s="178">
        <f t="shared" si="140"/>
        <v>0</v>
      </c>
      <c r="T94" s="178">
        <f t="shared" si="140"/>
        <v>0</v>
      </c>
      <c r="U94" s="178">
        <f t="shared" si="140"/>
        <v>0</v>
      </c>
      <c r="V94" s="178">
        <f t="shared" si="140"/>
        <v>13627200</v>
      </c>
      <c r="W94" s="178">
        <f t="shared" si="140"/>
        <v>19919760</v>
      </c>
      <c r="X94" s="177"/>
      <c r="Y94" s="151">
        <v>25023</v>
      </c>
      <c r="Z94" s="163"/>
    </row>
    <row r="95" spans="1:27" s="191" customFormat="1" ht="33" customHeight="1">
      <c r="A95" s="164" t="s">
        <v>28</v>
      </c>
      <c r="B95" s="187" t="s">
        <v>322</v>
      </c>
      <c r="C95" s="166" t="s">
        <v>320</v>
      </c>
      <c r="D95" s="167">
        <f t="shared" si="139"/>
        <v>100.2</v>
      </c>
      <c r="E95" s="168">
        <v>100.2</v>
      </c>
      <c r="F95" s="164" t="s">
        <v>142</v>
      </c>
      <c r="G95" s="169">
        <v>52800</v>
      </c>
      <c r="H95" s="170">
        <f t="shared" si="132"/>
        <v>132000</v>
      </c>
      <c r="I95" s="171">
        <f t="shared" si="133"/>
        <v>5290560</v>
      </c>
      <c r="J95" s="171">
        <f t="shared" si="134"/>
        <v>5290560</v>
      </c>
      <c r="K95" s="169">
        <v>10000</v>
      </c>
      <c r="L95" s="171">
        <f t="shared" si="135"/>
        <v>1002000</v>
      </c>
      <c r="M95" s="171">
        <f t="shared" si="136"/>
        <v>13226400</v>
      </c>
      <c r="N95" s="171">
        <v>4000</v>
      </c>
      <c r="O95" s="171"/>
      <c r="P95" s="171">
        <f t="shared" si="137"/>
        <v>400800</v>
      </c>
      <c r="Q95" s="171">
        <f>D94/Y94*100</f>
        <v>0.40043160292530866</v>
      </c>
      <c r="R95" s="172"/>
      <c r="S95" s="173"/>
      <c r="T95" s="171"/>
      <c r="U95" s="171"/>
      <c r="V95" s="171">
        <f t="shared" ref="V95:V97" si="141">M95+P95+S95+U95</f>
        <v>13627200</v>
      </c>
      <c r="W95" s="171">
        <f t="shared" ref="W95:W97" si="142">J95+L95+V95</f>
        <v>19919760</v>
      </c>
      <c r="X95" s="171"/>
      <c r="Y95" s="175"/>
      <c r="Z95" s="174" t="s">
        <v>323</v>
      </c>
    </row>
    <row r="96" spans="1:27" s="192" customFormat="1" ht="33" customHeight="1">
      <c r="A96" s="150">
        <v>37</v>
      </c>
      <c r="B96" s="127" t="s">
        <v>324</v>
      </c>
      <c r="C96" s="158" t="s">
        <v>320</v>
      </c>
      <c r="D96" s="177">
        <f>SUM(D97:D98)</f>
        <v>543.70000000000005</v>
      </c>
      <c r="E96" s="177">
        <f t="shared" ref="E96:W96" si="143">SUM(E97:E98)</f>
        <v>543.70000000000005</v>
      </c>
      <c r="F96" s="177">
        <f t="shared" si="143"/>
        <v>0</v>
      </c>
      <c r="G96" s="177">
        <f t="shared" si="143"/>
        <v>105600</v>
      </c>
      <c r="H96" s="177">
        <f t="shared" si="143"/>
        <v>264000</v>
      </c>
      <c r="I96" s="178">
        <f t="shared" si="143"/>
        <v>28707360</v>
      </c>
      <c r="J96" s="178">
        <f t="shared" si="143"/>
        <v>28707360</v>
      </c>
      <c r="K96" s="178"/>
      <c r="L96" s="178">
        <f t="shared" si="143"/>
        <v>3805900</v>
      </c>
      <c r="M96" s="178">
        <f t="shared" si="143"/>
        <v>71768400</v>
      </c>
      <c r="N96" s="178"/>
      <c r="O96" s="178">
        <f t="shared" si="143"/>
        <v>0</v>
      </c>
      <c r="P96" s="178">
        <f t="shared" si="143"/>
        <v>2174800</v>
      </c>
      <c r="Q96" s="178">
        <f t="shared" si="143"/>
        <v>50.671015843429643</v>
      </c>
      <c r="R96" s="178">
        <f t="shared" si="143"/>
        <v>1</v>
      </c>
      <c r="S96" s="178">
        <f t="shared" si="143"/>
        <v>2700000</v>
      </c>
      <c r="T96" s="178">
        <f t="shared" si="143"/>
        <v>0</v>
      </c>
      <c r="U96" s="178">
        <f t="shared" si="143"/>
        <v>3000000</v>
      </c>
      <c r="V96" s="178">
        <f t="shared" si="143"/>
        <v>79643200</v>
      </c>
      <c r="W96" s="178">
        <f t="shared" si="143"/>
        <v>112156460</v>
      </c>
      <c r="X96" s="178"/>
      <c r="Y96" s="151">
        <v>1073</v>
      </c>
      <c r="Z96" s="163"/>
    </row>
    <row r="97" spans="1:27" s="191" customFormat="1" ht="33" customHeight="1">
      <c r="A97" s="164" t="s">
        <v>28</v>
      </c>
      <c r="B97" s="187" t="s">
        <v>324</v>
      </c>
      <c r="C97" s="166" t="s">
        <v>320</v>
      </c>
      <c r="D97" s="167">
        <f t="shared" ref="D97:D98" si="144">E97</f>
        <v>304.60000000000002</v>
      </c>
      <c r="E97" s="168">
        <v>304.60000000000002</v>
      </c>
      <c r="F97" s="164" t="s">
        <v>137</v>
      </c>
      <c r="G97" s="169">
        <v>52800</v>
      </c>
      <c r="H97" s="170">
        <f t="shared" ref="H97:H98" si="145">G97*2.5</f>
        <v>132000</v>
      </c>
      <c r="I97" s="171">
        <f t="shared" ref="I97:I98" si="146">D97*G97</f>
        <v>16082880.000000002</v>
      </c>
      <c r="J97" s="171">
        <f t="shared" ref="J97:J98" si="147">I97</f>
        <v>16082880.000000002</v>
      </c>
      <c r="K97" s="169">
        <v>7000</v>
      </c>
      <c r="L97" s="171">
        <f t="shared" ref="L97:L98" si="148">D97*K97</f>
        <v>2132200</v>
      </c>
      <c r="M97" s="171">
        <f t="shared" ref="M97:M98" si="149">D97*H97</f>
        <v>40207200</v>
      </c>
      <c r="N97" s="171">
        <v>4000</v>
      </c>
      <c r="O97" s="171"/>
      <c r="P97" s="171">
        <f t="shared" ref="P97:P98" si="150">D97*N97</f>
        <v>1218400</v>
      </c>
      <c r="Q97" s="171">
        <f>D96/Y96*100</f>
        <v>50.671015843429643</v>
      </c>
      <c r="R97" s="172">
        <v>1</v>
      </c>
      <c r="S97" s="173">
        <f>+IF(Q97&gt;70,R97*12*30*15000,IF(Q97&gt;=30,R97*6*30*15000,R97*3*30*15000))</f>
        <v>2700000</v>
      </c>
      <c r="T97" s="171"/>
      <c r="U97" s="171">
        <v>3000000</v>
      </c>
      <c r="V97" s="171">
        <f t="shared" si="141"/>
        <v>47125600</v>
      </c>
      <c r="W97" s="171">
        <f t="shared" si="142"/>
        <v>65340680</v>
      </c>
      <c r="X97" s="171"/>
      <c r="Y97" s="175"/>
      <c r="Z97" s="174" t="s">
        <v>325</v>
      </c>
    </row>
    <row r="98" spans="1:27" s="191" customFormat="1" ht="33" customHeight="1">
      <c r="A98" s="164" t="s">
        <v>28</v>
      </c>
      <c r="B98" s="187" t="s">
        <v>324</v>
      </c>
      <c r="C98" s="166" t="s">
        <v>320</v>
      </c>
      <c r="D98" s="167">
        <f t="shared" si="144"/>
        <v>239.1</v>
      </c>
      <c r="E98" s="168">
        <v>239.1</v>
      </c>
      <c r="F98" s="164" t="s">
        <v>137</v>
      </c>
      <c r="G98" s="169">
        <v>52800</v>
      </c>
      <c r="H98" s="170">
        <f t="shared" si="145"/>
        <v>132000</v>
      </c>
      <c r="I98" s="171">
        <f t="shared" si="146"/>
        <v>12624480</v>
      </c>
      <c r="J98" s="171">
        <f t="shared" si="147"/>
        <v>12624480</v>
      </c>
      <c r="K98" s="169">
        <v>7000</v>
      </c>
      <c r="L98" s="171">
        <f t="shared" si="148"/>
        <v>1673700</v>
      </c>
      <c r="M98" s="171">
        <f t="shared" si="149"/>
        <v>31561200</v>
      </c>
      <c r="N98" s="171">
        <v>4000</v>
      </c>
      <c r="O98" s="171"/>
      <c r="P98" s="171">
        <f t="shared" si="150"/>
        <v>956400</v>
      </c>
      <c r="Q98" s="171"/>
      <c r="R98" s="172"/>
      <c r="S98" s="171"/>
      <c r="T98" s="171"/>
      <c r="U98" s="171"/>
      <c r="V98" s="171">
        <f>M98+P98+S98+U98</f>
        <v>32517600</v>
      </c>
      <c r="W98" s="171">
        <f>J98+L98+V98</f>
        <v>46815780</v>
      </c>
      <c r="X98" s="171"/>
      <c r="Y98" s="175"/>
      <c r="Z98" s="174"/>
    </row>
    <row r="99" spans="1:27" s="157" customFormat="1" ht="33" customHeight="1">
      <c r="A99" s="150">
        <v>38</v>
      </c>
      <c r="B99" s="127" t="s">
        <v>381</v>
      </c>
      <c r="C99" s="158" t="s">
        <v>320</v>
      </c>
      <c r="D99" s="177">
        <f>SUM(D100:D101)</f>
        <v>374.09999999999997</v>
      </c>
      <c r="E99" s="177">
        <f>SUM(E100:E101)</f>
        <v>374.09999999999997</v>
      </c>
      <c r="F99" s="177">
        <f t="shared" ref="F99" si="151">SUM(F100:F101)</f>
        <v>0</v>
      </c>
      <c r="G99" s="177"/>
      <c r="H99" s="177"/>
      <c r="I99" s="178">
        <f>SUM(I100:I101)</f>
        <v>19752480</v>
      </c>
      <c r="J99" s="178">
        <f>SUM(J100:J101)</f>
        <v>19752480</v>
      </c>
      <c r="K99" s="178"/>
      <c r="L99" s="178">
        <f>SUM(L100:L101)</f>
        <v>2796900</v>
      </c>
      <c r="M99" s="178">
        <f>SUM(M100:M101)</f>
        <v>49381200</v>
      </c>
      <c r="N99" s="178"/>
      <c r="O99" s="178">
        <f t="shared" ref="O99:T99" si="152">SUM(O100:O101)</f>
        <v>1258800</v>
      </c>
      <c r="P99" s="178">
        <f>SUM(P100:P101)</f>
        <v>1496400</v>
      </c>
      <c r="Q99" s="178">
        <f t="shared" si="152"/>
        <v>27.756343671167826</v>
      </c>
      <c r="R99" s="178">
        <f t="shared" si="152"/>
        <v>4</v>
      </c>
      <c r="S99" s="178">
        <f t="shared" si="152"/>
        <v>5400000</v>
      </c>
      <c r="T99" s="178">
        <f t="shared" si="152"/>
        <v>0</v>
      </c>
      <c r="U99" s="178">
        <f>SUM(U100:U101)</f>
        <v>3000000</v>
      </c>
      <c r="V99" s="178">
        <f>SUM(V100:V101)</f>
        <v>59277600</v>
      </c>
      <c r="W99" s="178">
        <f>SUM(W100:W101)</f>
        <v>81826980</v>
      </c>
      <c r="X99" s="178"/>
      <c r="Y99" s="151">
        <f>473.7+59.4+314.7+500</f>
        <v>1347.8</v>
      </c>
      <c r="Z99" s="163"/>
    </row>
    <row r="100" spans="1:27" s="191" customFormat="1" ht="33" customHeight="1">
      <c r="A100" s="164" t="s">
        <v>28</v>
      </c>
      <c r="B100" s="187" t="s">
        <v>381</v>
      </c>
      <c r="C100" s="166" t="s">
        <v>320</v>
      </c>
      <c r="D100" s="167">
        <f>E100</f>
        <v>59.4</v>
      </c>
      <c r="E100" s="168">
        <v>59.4</v>
      </c>
      <c r="F100" s="164" t="s">
        <v>142</v>
      </c>
      <c r="G100" s="169">
        <v>52800</v>
      </c>
      <c r="H100" s="170">
        <f>G100*2.5</f>
        <v>132000</v>
      </c>
      <c r="I100" s="171">
        <f>D100*G100</f>
        <v>3136320</v>
      </c>
      <c r="J100" s="171">
        <f>I100</f>
        <v>3136320</v>
      </c>
      <c r="K100" s="169">
        <v>10000</v>
      </c>
      <c r="L100" s="171">
        <f>D100*K100</f>
        <v>594000</v>
      </c>
      <c r="M100" s="171">
        <f>D100*H100</f>
        <v>7840800</v>
      </c>
      <c r="N100" s="171">
        <v>4000</v>
      </c>
      <c r="O100" s="171"/>
      <c r="P100" s="171">
        <f>D100*N100</f>
        <v>237600</v>
      </c>
      <c r="Q100" s="171">
        <f>D99/Y99*100</f>
        <v>27.756343671167826</v>
      </c>
      <c r="R100" s="172">
        <v>4</v>
      </c>
      <c r="S100" s="173">
        <f>+IF(Q100&gt;70,R100*12*30*15000,IF(Q100&gt;=30,R100*6*30*15000,R100*3*30*15000))</f>
        <v>5400000</v>
      </c>
      <c r="T100" s="169" t="s">
        <v>359</v>
      </c>
      <c r="U100" s="171">
        <v>3000000</v>
      </c>
      <c r="V100" s="171">
        <f t="shared" ref="V100:V101" si="153">M100+P100+S100+U100</f>
        <v>16478400</v>
      </c>
      <c r="W100" s="171">
        <f t="shared" ref="W100:W101" si="154">J100+L100+V100</f>
        <v>20208720</v>
      </c>
      <c r="X100" s="171"/>
      <c r="Y100" s="175"/>
      <c r="Z100" s="174"/>
    </row>
    <row r="101" spans="1:27" s="137" customFormat="1" ht="36" customHeight="1">
      <c r="A101" s="164" t="s">
        <v>28</v>
      </c>
      <c r="B101" s="187" t="s">
        <v>382</v>
      </c>
      <c r="C101" s="164" t="s">
        <v>279</v>
      </c>
      <c r="D101" s="193">
        <f>E101</f>
        <v>314.7</v>
      </c>
      <c r="E101" s="193">
        <v>314.7</v>
      </c>
      <c r="F101" s="164" t="s">
        <v>137</v>
      </c>
      <c r="G101" s="169">
        <v>52800</v>
      </c>
      <c r="H101" s="188">
        <f>G101*2.5</f>
        <v>132000</v>
      </c>
      <c r="I101" s="171">
        <f>D101*G101</f>
        <v>16616160</v>
      </c>
      <c r="J101" s="171">
        <f>I101</f>
        <v>16616160</v>
      </c>
      <c r="K101" s="169">
        <v>7000</v>
      </c>
      <c r="L101" s="171">
        <f>D101*K101</f>
        <v>2202900</v>
      </c>
      <c r="M101" s="171">
        <f>D101*H101</f>
        <v>41540400</v>
      </c>
      <c r="N101" s="169">
        <v>4000</v>
      </c>
      <c r="O101" s="169">
        <f>D101*N101</f>
        <v>1258800</v>
      </c>
      <c r="P101" s="171">
        <f>D101*N101</f>
        <v>1258800</v>
      </c>
      <c r="Q101" s="171"/>
      <c r="R101" s="169"/>
      <c r="S101" s="173"/>
      <c r="T101" s="169"/>
      <c r="U101" s="169"/>
      <c r="V101" s="171">
        <f t="shared" si="153"/>
        <v>42799200</v>
      </c>
      <c r="W101" s="171">
        <f t="shared" si="154"/>
        <v>61618260</v>
      </c>
      <c r="X101" s="189"/>
      <c r="Y101" s="189"/>
      <c r="Z101" s="164"/>
      <c r="AA101" s="143"/>
    </row>
    <row r="102" spans="1:27" s="157" customFormat="1" ht="33" customHeight="1">
      <c r="A102" s="150">
        <v>39</v>
      </c>
      <c r="B102" s="127" t="s">
        <v>326</v>
      </c>
      <c r="C102" s="158" t="s">
        <v>320</v>
      </c>
      <c r="D102" s="177">
        <f>SUM(D103:D103)</f>
        <v>243.7</v>
      </c>
      <c r="E102" s="177">
        <f t="shared" ref="E102:W102" si="155">SUM(E103:E103)</f>
        <v>243.7</v>
      </c>
      <c r="F102" s="177">
        <f t="shared" si="155"/>
        <v>0</v>
      </c>
      <c r="G102" s="177">
        <f t="shared" si="155"/>
        <v>52800</v>
      </c>
      <c r="H102" s="177">
        <f t="shared" si="155"/>
        <v>132000</v>
      </c>
      <c r="I102" s="178">
        <f t="shared" si="155"/>
        <v>12867360</v>
      </c>
      <c r="J102" s="178">
        <f t="shared" si="155"/>
        <v>12867360</v>
      </c>
      <c r="K102" s="178"/>
      <c r="L102" s="178">
        <f t="shared" si="155"/>
        <v>1705900</v>
      </c>
      <c r="M102" s="178">
        <f t="shared" si="155"/>
        <v>32168400</v>
      </c>
      <c r="N102" s="178"/>
      <c r="O102" s="178">
        <f t="shared" si="155"/>
        <v>0</v>
      </c>
      <c r="P102" s="178">
        <f t="shared" si="155"/>
        <v>974800</v>
      </c>
      <c r="Q102" s="178">
        <f t="shared" si="155"/>
        <v>7.7144666033554925</v>
      </c>
      <c r="R102" s="178">
        <f t="shared" si="155"/>
        <v>0</v>
      </c>
      <c r="S102" s="178">
        <f t="shared" si="155"/>
        <v>0</v>
      </c>
      <c r="T102" s="178">
        <f t="shared" si="155"/>
        <v>0</v>
      </c>
      <c r="U102" s="178">
        <f t="shared" si="155"/>
        <v>0</v>
      </c>
      <c r="V102" s="178">
        <f t="shared" si="155"/>
        <v>33143200</v>
      </c>
      <c r="W102" s="178">
        <f t="shared" si="155"/>
        <v>47716460</v>
      </c>
      <c r="X102" s="194"/>
      <c r="Y102" s="195">
        <v>3159</v>
      </c>
      <c r="Z102" s="163"/>
    </row>
    <row r="103" spans="1:27" s="191" customFormat="1" ht="33" customHeight="1">
      <c r="A103" s="164" t="s">
        <v>28</v>
      </c>
      <c r="B103" s="187" t="s">
        <v>326</v>
      </c>
      <c r="C103" s="166" t="s">
        <v>320</v>
      </c>
      <c r="D103" s="167">
        <v>243.7</v>
      </c>
      <c r="E103" s="168">
        <v>243.7</v>
      </c>
      <c r="F103" s="164" t="s">
        <v>137</v>
      </c>
      <c r="G103" s="169">
        <v>52800</v>
      </c>
      <c r="H103" s="170">
        <f t="shared" ref="H103:H105" si="156">G103*2.5</f>
        <v>132000</v>
      </c>
      <c r="I103" s="171">
        <f t="shared" ref="I103:I105" si="157">D103*G103</f>
        <v>12867360</v>
      </c>
      <c r="J103" s="171">
        <f t="shared" ref="J103:J105" si="158">I103</f>
        <v>12867360</v>
      </c>
      <c r="K103" s="169">
        <v>7000</v>
      </c>
      <c r="L103" s="171">
        <f t="shared" ref="L103:L105" si="159">D103*K103</f>
        <v>1705900</v>
      </c>
      <c r="M103" s="171">
        <f t="shared" ref="M103:M105" si="160">D103*H103</f>
        <v>32168400</v>
      </c>
      <c r="N103" s="171">
        <v>4000</v>
      </c>
      <c r="O103" s="171"/>
      <c r="P103" s="171">
        <f t="shared" ref="P103:P105" si="161">D103*N103</f>
        <v>974800</v>
      </c>
      <c r="Q103" s="171">
        <f>D102/Y102*100</f>
        <v>7.7144666033554925</v>
      </c>
      <c r="R103" s="172"/>
      <c r="S103" s="173"/>
      <c r="T103" s="171"/>
      <c r="U103" s="171"/>
      <c r="V103" s="171">
        <f t="shared" ref="V103:V135" si="162">M103+P103+S103+U103</f>
        <v>33143200</v>
      </c>
      <c r="W103" s="171">
        <f t="shared" ref="W103:W135" si="163">J103+L103+V103</f>
        <v>47716460</v>
      </c>
      <c r="X103" s="147"/>
      <c r="Y103" s="196"/>
      <c r="Z103" s="174" t="s">
        <v>327</v>
      </c>
    </row>
    <row r="104" spans="1:27" s="157" customFormat="1" ht="33" customHeight="1">
      <c r="A104" s="150">
        <v>40</v>
      </c>
      <c r="B104" s="127" t="s">
        <v>328</v>
      </c>
      <c r="C104" s="158" t="s">
        <v>320</v>
      </c>
      <c r="D104" s="177">
        <f>SUM(D105:D105)</f>
        <v>180.5</v>
      </c>
      <c r="E104" s="177">
        <f t="shared" ref="E104:W104" si="164">SUM(E105:E105)</f>
        <v>180.5</v>
      </c>
      <c r="F104" s="177">
        <f t="shared" si="164"/>
        <v>0</v>
      </c>
      <c r="G104" s="177">
        <f t="shared" si="164"/>
        <v>52800</v>
      </c>
      <c r="H104" s="177">
        <f t="shared" si="164"/>
        <v>132000</v>
      </c>
      <c r="I104" s="178">
        <f t="shared" si="164"/>
        <v>9530400</v>
      </c>
      <c r="J104" s="178">
        <f t="shared" si="164"/>
        <v>9530400</v>
      </c>
      <c r="K104" s="178"/>
      <c r="L104" s="178">
        <f t="shared" si="164"/>
        <v>1263500</v>
      </c>
      <c r="M104" s="178">
        <f t="shared" si="164"/>
        <v>23826000</v>
      </c>
      <c r="N104" s="178"/>
      <c r="O104" s="178">
        <f t="shared" si="164"/>
        <v>0</v>
      </c>
      <c r="P104" s="178">
        <f t="shared" si="164"/>
        <v>722000</v>
      </c>
      <c r="Q104" s="178">
        <f t="shared" si="164"/>
        <v>5.1136041702079433</v>
      </c>
      <c r="R104" s="178">
        <f t="shared" si="164"/>
        <v>0</v>
      </c>
      <c r="S104" s="178">
        <f t="shared" si="164"/>
        <v>0</v>
      </c>
      <c r="T104" s="178">
        <f t="shared" si="164"/>
        <v>0</v>
      </c>
      <c r="U104" s="178">
        <f t="shared" si="164"/>
        <v>0</v>
      </c>
      <c r="V104" s="178">
        <f t="shared" si="164"/>
        <v>24548000</v>
      </c>
      <c r="W104" s="178">
        <f t="shared" si="164"/>
        <v>35341900</v>
      </c>
      <c r="X104" s="177"/>
      <c r="Y104" s="151">
        <v>3529.8</v>
      </c>
      <c r="Z104" s="163" t="s">
        <v>329</v>
      </c>
    </row>
    <row r="105" spans="1:27" s="191" customFormat="1" ht="33" customHeight="1">
      <c r="A105" s="164" t="s">
        <v>28</v>
      </c>
      <c r="B105" s="187" t="s">
        <v>328</v>
      </c>
      <c r="C105" s="166" t="s">
        <v>320</v>
      </c>
      <c r="D105" s="167">
        <f>E105</f>
        <v>180.5</v>
      </c>
      <c r="E105" s="168">
        <v>180.5</v>
      </c>
      <c r="F105" s="164" t="s">
        <v>139</v>
      </c>
      <c r="G105" s="169">
        <v>52800</v>
      </c>
      <c r="H105" s="170">
        <f t="shared" si="156"/>
        <v>132000</v>
      </c>
      <c r="I105" s="171">
        <f t="shared" si="157"/>
        <v>9530400</v>
      </c>
      <c r="J105" s="171">
        <f t="shared" si="158"/>
        <v>9530400</v>
      </c>
      <c r="K105" s="169">
        <v>7000</v>
      </c>
      <c r="L105" s="171">
        <f t="shared" si="159"/>
        <v>1263500</v>
      </c>
      <c r="M105" s="171">
        <f t="shared" si="160"/>
        <v>23826000</v>
      </c>
      <c r="N105" s="171">
        <v>4000</v>
      </c>
      <c r="O105" s="171"/>
      <c r="P105" s="171">
        <f t="shared" si="161"/>
        <v>722000</v>
      </c>
      <c r="Q105" s="171">
        <f>D104/Y104*100</f>
        <v>5.1136041702079433</v>
      </c>
      <c r="R105" s="172"/>
      <c r="S105" s="173"/>
      <c r="T105" s="171"/>
      <c r="U105" s="171"/>
      <c r="V105" s="171">
        <f t="shared" si="162"/>
        <v>24548000</v>
      </c>
      <c r="W105" s="171">
        <f t="shared" si="163"/>
        <v>35341900</v>
      </c>
      <c r="X105" s="171"/>
      <c r="Y105" s="175"/>
      <c r="Z105" s="174" t="s">
        <v>330</v>
      </c>
    </row>
    <row r="106" spans="1:27" s="197" customFormat="1" ht="33" customHeight="1">
      <c r="A106" s="150">
        <v>41</v>
      </c>
      <c r="B106" s="127" t="s">
        <v>391</v>
      </c>
      <c r="C106" s="158" t="s">
        <v>320</v>
      </c>
      <c r="D106" s="177">
        <f>SUM(D107:D107)</f>
        <v>179.7</v>
      </c>
      <c r="E106" s="177">
        <f t="shared" ref="E106:W106" si="165">SUM(E107:E107)</f>
        <v>179.7</v>
      </c>
      <c r="F106" s="177">
        <f t="shared" si="165"/>
        <v>0</v>
      </c>
      <c r="G106" s="177">
        <f t="shared" si="165"/>
        <v>52800</v>
      </c>
      <c r="H106" s="177">
        <f t="shared" si="165"/>
        <v>132000</v>
      </c>
      <c r="I106" s="178">
        <f t="shared" si="165"/>
        <v>9488160</v>
      </c>
      <c r="J106" s="178">
        <f t="shared" si="165"/>
        <v>9488160</v>
      </c>
      <c r="K106" s="178"/>
      <c r="L106" s="178">
        <f t="shared" si="165"/>
        <v>1797000</v>
      </c>
      <c r="M106" s="178">
        <f t="shared" si="165"/>
        <v>23720400</v>
      </c>
      <c r="N106" s="178"/>
      <c r="O106" s="178">
        <f t="shared" si="165"/>
        <v>0</v>
      </c>
      <c r="P106" s="178">
        <f t="shared" si="165"/>
        <v>718800</v>
      </c>
      <c r="Q106" s="178">
        <f t="shared" si="165"/>
        <v>14.987489574645538</v>
      </c>
      <c r="R106" s="178">
        <f t="shared" si="165"/>
        <v>0</v>
      </c>
      <c r="S106" s="178">
        <f t="shared" si="165"/>
        <v>0</v>
      </c>
      <c r="T106" s="178">
        <f t="shared" si="165"/>
        <v>0</v>
      </c>
      <c r="U106" s="178">
        <f t="shared" si="165"/>
        <v>0</v>
      </c>
      <c r="V106" s="178">
        <f t="shared" si="165"/>
        <v>24439200</v>
      </c>
      <c r="W106" s="178">
        <f t="shared" si="165"/>
        <v>35724360</v>
      </c>
      <c r="X106" s="177"/>
      <c r="Y106" s="151">
        <v>1199</v>
      </c>
      <c r="Z106" s="163" t="s">
        <v>331</v>
      </c>
    </row>
    <row r="107" spans="1:27" s="191" customFormat="1" ht="33" customHeight="1">
      <c r="A107" s="164" t="s">
        <v>28</v>
      </c>
      <c r="B107" s="187" t="s">
        <v>391</v>
      </c>
      <c r="C107" s="166" t="s">
        <v>320</v>
      </c>
      <c r="D107" s="167">
        <v>179.7</v>
      </c>
      <c r="E107" s="168">
        <v>179.7</v>
      </c>
      <c r="F107" s="164" t="s">
        <v>142</v>
      </c>
      <c r="G107" s="169">
        <v>52800</v>
      </c>
      <c r="H107" s="170">
        <f t="shared" ref="H107:H112" si="166">G107*2.5</f>
        <v>132000</v>
      </c>
      <c r="I107" s="171">
        <f t="shared" ref="I107:I112" si="167">D107*G107</f>
        <v>9488160</v>
      </c>
      <c r="J107" s="171">
        <f t="shared" ref="J107:J112" si="168">I107</f>
        <v>9488160</v>
      </c>
      <c r="K107" s="169">
        <v>10000</v>
      </c>
      <c r="L107" s="171">
        <f t="shared" ref="L107:L112" si="169">D107*K107</f>
        <v>1797000</v>
      </c>
      <c r="M107" s="171">
        <f t="shared" ref="M107:M112" si="170">D107*H107</f>
        <v>23720400</v>
      </c>
      <c r="N107" s="171">
        <v>4000</v>
      </c>
      <c r="O107" s="171"/>
      <c r="P107" s="171">
        <f t="shared" ref="P107:P112" si="171">D107*N107</f>
        <v>718800</v>
      </c>
      <c r="Q107" s="171">
        <f>D106/Y106*100</f>
        <v>14.987489574645538</v>
      </c>
      <c r="R107" s="172"/>
      <c r="S107" s="173"/>
      <c r="T107" s="171"/>
      <c r="U107" s="171"/>
      <c r="V107" s="171">
        <f t="shared" si="162"/>
        <v>24439200</v>
      </c>
      <c r="W107" s="171">
        <f t="shared" si="163"/>
        <v>35724360</v>
      </c>
      <c r="X107" s="147"/>
      <c r="Y107" s="196"/>
      <c r="Z107" s="174" t="s">
        <v>332</v>
      </c>
    </row>
    <row r="108" spans="1:27" s="157" customFormat="1" ht="33" customHeight="1">
      <c r="A108" s="150">
        <v>42</v>
      </c>
      <c r="B108" s="126" t="s">
        <v>333</v>
      </c>
      <c r="C108" s="158" t="s">
        <v>320</v>
      </c>
      <c r="D108" s="177">
        <f>SUM(D109:D109)</f>
        <v>324.89999999999998</v>
      </c>
      <c r="E108" s="177">
        <f t="shared" ref="E108:W108" si="172">SUM(E109:E109)</f>
        <v>324.89999999999998</v>
      </c>
      <c r="F108" s="177">
        <f t="shared" si="172"/>
        <v>0</v>
      </c>
      <c r="G108" s="177">
        <f t="shared" si="172"/>
        <v>52800</v>
      </c>
      <c r="H108" s="177">
        <f t="shared" si="172"/>
        <v>132000</v>
      </c>
      <c r="I108" s="178">
        <f t="shared" si="172"/>
        <v>17154720</v>
      </c>
      <c r="J108" s="178">
        <f t="shared" si="172"/>
        <v>17154720</v>
      </c>
      <c r="K108" s="178"/>
      <c r="L108" s="178">
        <f t="shared" si="172"/>
        <v>3249000</v>
      </c>
      <c r="M108" s="178">
        <f t="shared" si="172"/>
        <v>42886800</v>
      </c>
      <c r="N108" s="178"/>
      <c r="O108" s="178">
        <f t="shared" si="172"/>
        <v>0</v>
      </c>
      <c r="P108" s="178">
        <f t="shared" si="172"/>
        <v>1299600</v>
      </c>
      <c r="Q108" s="178">
        <f t="shared" si="172"/>
        <v>11.392005610098176</v>
      </c>
      <c r="R108" s="178">
        <f t="shared" si="172"/>
        <v>2</v>
      </c>
      <c r="S108" s="178">
        <f t="shared" si="172"/>
        <v>2700000</v>
      </c>
      <c r="T108" s="178">
        <f t="shared" si="172"/>
        <v>0</v>
      </c>
      <c r="U108" s="178">
        <f t="shared" si="172"/>
        <v>0</v>
      </c>
      <c r="V108" s="178">
        <f t="shared" si="172"/>
        <v>46886400</v>
      </c>
      <c r="W108" s="178">
        <f t="shared" si="172"/>
        <v>67290120</v>
      </c>
      <c r="X108" s="194"/>
      <c r="Y108" s="195">
        <v>2852</v>
      </c>
      <c r="Z108" s="163" t="s">
        <v>331</v>
      </c>
    </row>
    <row r="109" spans="1:27" s="191" customFormat="1" ht="33" customHeight="1">
      <c r="A109" s="164" t="s">
        <v>28</v>
      </c>
      <c r="B109" s="198" t="s">
        <v>333</v>
      </c>
      <c r="C109" s="166" t="s">
        <v>320</v>
      </c>
      <c r="D109" s="167">
        <v>324.89999999999998</v>
      </c>
      <c r="E109" s="167">
        <v>324.89999999999998</v>
      </c>
      <c r="F109" s="164" t="s">
        <v>142</v>
      </c>
      <c r="G109" s="169">
        <v>52800</v>
      </c>
      <c r="H109" s="170">
        <f t="shared" si="166"/>
        <v>132000</v>
      </c>
      <c r="I109" s="171">
        <f t="shared" si="167"/>
        <v>17154720</v>
      </c>
      <c r="J109" s="171">
        <f t="shared" si="168"/>
        <v>17154720</v>
      </c>
      <c r="K109" s="169">
        <v>10000</v>
      </c>
      <c r="L109" s="171">
        <f t="shared" si="169"/>
        <v>3249000</v>
      </c>
      <c r="M109" s="171">
        <f t="shared" si="170"/>
        <v>42886800</v>
      </c>
      <c r="N109" s="171">
        <v>4000</v>
      </c>
      <c r="O109" s="171"/>
      <c r="P109" s="171">
        <f t="shared" si="171"/>
        <v>1299600</v>
      </c>
      <c r="Q109" s="171">
        <f>D108/Y108*100</f>
        <v>11.392005610098176</v>
      </c>
      <c r="R109" s="172">
        <v>2</v>
      </c>
      <c r="S109" s="173">
        <f t="shared" ref="S109:S111" si="173">+IF(Q109&gt;70,R109*12*30*15000,IF(Q109&gt;=30,R109*6*30*15000,R109*3*30*15000))</f>
        <v>2700000</v>
      </c>
      <c r="T109" s="171"/>
      <c r="U109" s="171"/>
      <c r="V109" s="171">
        <f t="shared" si="162"/>
        <v>46886400</v>
      </c>
      <c r="W109" s="171">
        <f t="shared" si="163"/>
        <v>67290120</v>
      </c>
      <c r="X109" s="147"/>
      <c r="Y109" s="196"/>
      <c r="Z109" s="174" t="s">
        <v>334</v>
      </c>
    </row>
    <row r="110" spans="1:27" s="157" customFormat="1" ht="33" customHeight="1">
      <c r="A110" s="150">
        <v>43</v>
      </c>
      <c r="B110" s="126" t="s">
        <v>397</v>
      </c>
      <c r="C110" s="158" t="s">
        <v>320</v>
      </c>
      <c r="D110" s="177">
        <f>SUM(D111:D112)</f>
        <v>431.90000000000003</v>
      </c>
      <c r="E110" s="177">
        <f t="shared" ref="E110:W110" si="174">SUM(E111:E112)</f>
        <v>431.90000000000003</v>
      </c>
      <c r="F110" s="177">
        <f t="shared" si="174"/>
        <v>0</v>
      </c>
      <c r="G110" s="177">
        <f t="shared" si="174"/>
        <v>105600</v>
      </c>
      <c r="H110" s="177">
        <f t="shared" si="174"/>
        <v>264000</v>
      </c>
      <c r="I110" s="178">
        <f t="shared" si="174"/>
        <v>22804320</v>
      </c>
      <c r="J110" s="178">
        <f t="shared" si="174"/>
        <v>22804320</v>
      </c>
      <c r="K110" s="178"/>
      <c r="L110" s="178">
        <f t="shared" si="174"/>
        <v>3023300</v>
      </c>
      <c r="M110" s="178">
        <f t="shared" si="174"/>
        <v>57010800</v>
      </c>
      <c r="N110" s="178"/>
      <c r="O110" s="178">
        <f t="shared" si="174"/>
        <v>0</v>
      </c>
      <c r="P110" s="178">
        <f t="shared" si="174"/>
        <v>1727600</v>
      </c>
      <c r="Q110" s="178">
        <f t="shared" si="174"/>
        <v>22.995421147907571</v>
      </c>
      <c r="R110" s="178">
        <f t="shared" si="174"/>
        <v>4</v>
      </c>
      <c r="S110" s="178">
        <f t="shared" si="174"/>
        <v>5400000</v>
      </c>
      <c r="T110" s="178">
        <f t="shared" si="174"/>
        <v>0</v>
      </c>
      <c r="U110" s="178">
        <f t="shared" si="174"/>
        <v>0</v>
      </c>
      <c r="V110" s="178">
        <f t="shared" si="174"/>
        <v>64138400</v>
      </c>
      <c r="W110" s="178">
        <f t="shared" si="174"/>
        <v>89966020</v>
      </c>
      <c r="X110" s="194"/>
      <c r="Y110" s="195">
        <f>518.2+396.5+358.3+D110+D112</f>
        <v>1878.2</v>
      </c>
      <c r="Z110" s="163" t="s">
        <v>331</v>
      </c>
    </row>
    <row r="111" spans="1:27" s="191" customFormat="1" ht="33" customHeight="1">
      <c r="A111" s="164" t="s">
        <v>28</v>
      </c>
      <c r="B111" s="198" t="s">
        <v>392</v>
      </c>
      <c r="C111" s="166" t="s">
        <v>320</v>
      </c>
      <c r="D111" s="167">
        <v>258.60000000000002</v>
      </c>
      <c r="E111" s="168">
        <v>258.60000000000002</v>
      </c>
      <c r="F111" s="164" t="s">
        <v>137</v>
      </c>
      <c r="G111" s="169">
        <v>52800</v>
      </c>
      <c r="H111" s="170">
        <f t="shared" si="166"/>
        <v>132000</v>
      </c>
      <c r="I111" s="171">
        <f t="shared" si="167"/>
        <v>13654080.000000002</v>
      </c>
      <c r="J111" s="171">
        <f t="shared" si="168"/>
        <v>13654080.000000002</v>
      </c>
      <c r="K111" s="169">
        <v>7000</v>
      </c>
      <c r="L111" s="171">
        <f t="shared" si="169"/>
        <v>1810200.0000000002</v>
      </c>
      <c r="M111" s="171">
        <f t="shared" si="170"/>
        <v>34135200</v>
      </c>
      <c r="N111" s="171">
        <v>4000</v>
      </c>
      <c r="O111" s="171"/>
      <c r="P111" s="171">
        <f t="shared" si="171"/>
        <v>1034400.0000000001</v>
      </c>
      <c r="Q111" s="171">
        <f>D110/Y110*100</f>
        <v>22.995421147907571</v>
      </c>
      <c r="R111" s="172">
        <v>4</v>
      </c>
      <c r="S111" s="173">
        <f t="shared" si="173"/>
        <v>5400000</v>
      </c>
      <c r="T111" s="171"/>
      <c r="U111" s="171"/>
      <c r="V111" s="171">
        <f t="shared" si="162"/>
        <v>40569600</v>
      </c>
      <c r="W111" s="171">
        <f t="shared" si="163"/>
        <v>56033880</v>
      </c>
      <c r="X111" s="147"/>
      <c r="Y111" s="196"/>
      <c r="Z111" s="174"/>
    </row>
    <row r="112" spans="1:27" s="191" customFormat="1" ht="33" customHeight="1">
      <c r="A112" s="164" t="s">
        <v>28</v>
      </c>
      <c r="B112" s="198" t="s">
        <v>392</v>
      </c>
      <c r="C112" s="166" t="s">
        <v>320</v>
      </c>
      <c r="D112" s="167">
        <v>173.3</v>
      </c>
      <c r="E112" s="168">
        <v>173.3</v>
      </c>
      <c r="F112" s="164" t="s">
        <v>139</v>
      </c>
      <c r="G112" s="169">
        <v>52800</v>
      </c>
      <c r="H112" s="170">
        <f t="shared" si="166"/>
        <v>132000</v>
      </c>
      <c r="I112" s="171">
        <f t="shared" si="167"/>
        <v>9150240</v>
      </c>
      <c r="J112" s="171">
        <f t="shared" si="168"/>
        <v>9150240</v>
      </c>
      <c r="K112" s="169">
        <v>7000</v>
      </c>
      <c r="L112" s="171">
        <f t="shared" si="169"/>
        <v>1213100</v>
      </c>
      <c r="M112" s="171">
        <f t="shared" si="170"/>
        <v>22875600</v>
      </c>
      <c r="N112" s="171">
        <v>4000</v>
      </c>
      <c r="O112" s="171"/>
      <c r="P112" s="171">
        <f t="shared" si="171"/>
        <v>693200</v>
      </c>
      <c r="Q112" s="171"/>
      <c r="R112" s="172"/>
      <c r="S112" s="173"/>
      <c r="T112" s="171"/>
      <c r="U112" s="171"/>
      <c r="V112" s="171">
        <f t="shared" si="162"/>
        <v>23568800</v>
      </c>
      <c r="W112" s="171">
        <f t="shared" si="163"/>
        <v>33932140</v>
      </c>
      <c r="X112" s="147"/>
      <c r="Y112" s="196"/>
      <c r="Z112" s="174"/>
    </row>
    <row r="113" spans="1:28" s="157" customFormat="1" ht="33" customHeight="1">
      <c r="A113" s="150">
        <v>44</v>
      </c>
      <c r="B113" s="127" t="s">
        <v>335</v>
      </c>
      <c r="C113" s="158" t="s">
        <v>320</v>
      </c>
      <c r="D113" s="177">
        <f>SUM(D114:D114)</f>
        <v>234.3</v>
      </c>
      <c r="E113" s="177">
        <f t="shared" ref="E113:W113" si="175">SUM(E114:E114)</f>
        <v>234.3</v>
      </c>
      <c r="F113" s="177">
        <f t="shared" si="175"/>
        <v>0</v>
      </c>
      <c r="G113" s="177">
        <f t="shared" si="175"/>
        <v>52800</v>
      </c>
      <c r="H113" s="177">
        <f t="shared" si="175"/>
        <v>132000</v>
      </c>
      <c r="I113" s="178">
        <f t="shared" si="175"/>
        <v>12371040</v>
      </c>
      <c r="J113" s="178">
        <f t="shared" si="175"/>
        <v>12371040</v>
      </c>
      <c r="K113" s="178"/>
      <c r="L113" s="178">
        <f t="shared" si="175"/>
        <v>1640100</v>
      </c>
      <c r="M113" s="178">
        <f t="shared" si="175"/>
        <v>30927600</v>
      </c>
      <c r="N113" s="178"/>
      <c r="O113" s="178">
        <f t="shared" si="175"/>
        <v>0</v>
      </c>
      <c r="P113" s="178">
        <f t="shared" si="175"/>
        <v>937200</v>
      </c>
      <c r="Q113" s="178">
        <f t="shared" si="175"/>
        <v>3.5614939121710978</v>
      </c>
      <c r="R113" s="178">
        <f t="shared" si="175"/>
        <v>1</v>
      </c>
      <c r="S113" s="178">
        <f t="shared" si="175"/>
        <v>1350000</v>
      </c>
      <c r="T113" s="178">
        <f t="shared" si="175"/>
        <v>0</v>
      </c>
      <c r="U113" s="178">
        <f t="shared" si="175"/>
        <v>0</v>
      </c>
      <c r="V113" s="178">
        <f t="shared" si="175"/>
        <v>33214800</v>
      </c>
      <c r="W113" s="178">
        <f t="shared" si="175"/>
        <v>47225940</v>
      </c>
      <c r="X113" s="194"/>
      <c r="Y113" s="151">
        <v>6578.7</v>
      </c>
      <c r="Z113" s="163" t="s">
        <v>336</v>
      </c>
    </row>
    <row r="114" spans="1:28" s="191" customFormat="1" ht="33" customHeight="1">
      <c r="A114" s="164" t="s">
        <v>28</v>
      </c>
      <c r="B114" s="187" t="s">
        <v>335</v>
      </c>
      <c r="C114" s="166" t="s">
        <v>320</v>
      </c>
      <c r="D114" s="167">
        <f>E114</f>
        <v>234.3</v>
      </c>
      <c r="E114" s="168">
        <v>234.3</v>
      </c>
      <c r="F114" s="164" t="s">
        <v>137</v>
      </c>
      <c r="G114" s="169">
        <v>52800</v>
      </c>
      <c r="H114" s="170">
        <f>G114*2.5</f>
        <v>132000</v>
      </c>
      <c r="I114" s="171">
        <f>D114*G114</f>
        <v>12371040</v>
      </c>
      <c r="J114" s="171">
        <f>I114</f>
        <v>12371040</v>
      </c>
      <c r="K114" s="169">
        <v>7000</v>
      </c>
      <c r="L114" s="171">
        <f>D114*K114</f>
        <v>1640100</v>
      </c>
      <c r="M114" s="171">
        <f>D114*H114</f>
        <v>30927600</v>
      </c>
      <c r="N114" s="171">
        <v>4000</v>
      </c>
      <c r="O114" s="171"/>
      <c r="P114" s="171">
        <f>D114*N114</f>
        <v>937200</v>
      </c>
      <c r="Q114" s="171">
        <f>D113/Y113*100</f>
        <v>3.5614939121710978</v>
      </c>
      <c r="R114" s="172">
        <v>1</v>
      </c>
      <c r="S114" s="173">
        <f>+IF(Q114&gt;70,R114*12*30*15000,IF(Q114&gt;=30,R114*6*30*15000,R114*3*30*15000))</f>
        <v>1350000</v>
      </c>
      <c r="T114" s="171"/>
      <c r="U114" s="171"/>
      <c r="V114" s="171">
        <f t="shared" si="162"/>
        <v>33214800</v>
      </c>
      <c r="W114" s="171">
        <f t="shared" si="163"/>
        <v>47225940</v>
      </c>
      <c r="X114" s="147"/>
      <c r="Y114" s="174"/>
      <c r="Z114" s="174" t="s">
        <v>337</v>
      </c>
    </row>
    <row r="115" spans="1:28" s="157" customFormat="1" ht="33" customHeight="1">
      <c r="A115" s="199">
        <v>45</v>
      </c>
      <c r="B115" s="200" t="s">
        <v>338</v>
      </c>
      <c r="C115" s="158" t="s">
        <v>320</v>
      </c>
      <c r="D115" s="201">
        <f>SUM(D116:D116)</f>
        <v>140</v>
      </c>
      <c r="E115" s="201">
        <f t="shared" ref="E115:W115" si="176">SUM(E116:E116)</f>
        <v>140</v>
      </c>
      <c r="F115" s="201">
        <f t="shared" si="176"/>
        <v>0</v>
      </c>
      <c r="G115" s="201">
        <f t="shared" si="176"/>
        <v>52800</v>
      </c>
      <c r="H115" s="201">
        <f t="shared" si="176"/>
        <v>132000</v>
      </c>
      <c r="I115" s="202">
        <f t="shared" si="176"/>
        <v>7392000</v>
      </c>
      <c r="J115" s="202">
        <f t="shared" si="176"/>
        <v>7392000</v>
      </c>
      <c r="K115" s="202">
        <f t="shared" si="176"/>
        <v>10000</v>
      </c>
      <c r="L115" s="202">
        <f t="shared" si="176"/>
        <v>1400000</v>
      </c>
      <c r="M115" s="202">
        <f t="shared" si="176"/>
        <v>18480000</v>
      </c>
      <c r="N115" s="202">
        <f t="shared" si="176"/>
        <v>4000</v>
      </c>
      <c r="O115" s="202">
        <f t="shared" si="176"/>
        <v>0</v>
      </c>
      <c r="P115" s="202">
        <f t="shared" si="176"/>
        <v>560000</v>
      </c>
      <c r="Q115" s="202">
        <f t="shared" si="176"/>
        <v>0.34224808096611742</v>
      </c>
      <c r="R115" s="202">
        <f t="shared" si="176"/>
        <v>0</v>
      </c>
      <c r="S115" s="202">
        <f t="shared" si="176"/>
        <v>0</v>
      </c>
      <c r="T115" s="202">
        <f t="shared" si="176"/>
        <v>0</v>
      </c>
      <c r="U115" s="202">
        <f t="shared" si="176"/>
        <v>0</v>
      </c>
      <c r="V115" s="202">
        <f t="shared" si="176"/>
        <v>19040000</v>
      </c>
      <c r="W115" s="202">
        <f t="shared" si="176"/>
        <v>27832000</v>
      </c>
      <c r="X115" s="202"/>
      <c r="Y115" s="202">
        <v>40906</v>
      </c>
      <c r="Z115" s="202"/>
    </row>
    <row r="116" spans="1:28" s="191" customFormat="1" ht="33" customHeight="1">
      <c r="A116" s="203" t="s">
        <v>28</v>
      </c>
      <c r="B116" s="204" t="s">
        <v>339</v>
      </c>
      <c r="C116" s="166" t="s">
        <v>320</v>
      </c>
      <c r="D116" s="205">
        <v>140</v>
      </c>
      <c r="E116" s="205">
        <v>140</v>
      </c>
      <c r="F116" s="203" t="s">
        <v>142</v>
      </c>
      <c r="G116" s="169">
        <v>52800</v>
      </c>
      <c r="H116" s="170">
        <f>G116*2.5</f>
        <v>132000</v>
      </c>
      <c r="I116" s="171">
        <f>D116*G116</f>
        <v>7392000</v>
      </c>
      <c r="J116" s="171">
        <f>I116</f>
        <v>7392000</v>
      </c>
      <c r="K116" s="169">
        <v>10000</v>
      </c>
      <c r="L116" s="171">
        <f>D116*K116</f>
        <v>1400000</v>
      </c>
      <c r="M116" s="171">
        <f>D116*H116</f>
        <v>18480000</v>
      </c>
      <c r="N116" s="171">
        <v>4000</v>
      </c>
      <c r="O116" s="171"/>
      <c r="P116" s="171">
        <f>D116*N116</f>
        <v>560000</v>
      </c>
      <c r="Q116" s="171">
        <f>D115/Y115*100</f>
        <v>0.34224808096611742</v>
      </c>
      <c r="R116" s="172"/>
      <c r="S116" s="173"/>
      <c r="T116" s="171"/>
      <c r="U116" s="171"/>
      <c r="V116" s="171">
        <f t="shared" si="162"/>
        <v>19040000</v>
      </c>
      <c r="W116" s="171">
        <f t="shared" si="163"/>
        <v>27832000</v>
      </c>
      <c r="X116" s="206"/>
      <c r="Y116" s="206"/>
      <c r="Z116" s="206"/>
    </row>
    <row r="117" spans="1:28" s="163" customFormat="1" ht="34.15" customHeight="1">
      <c r="A117" s="199">
        <v>46</v>
      </c>
      <c r="B117" s="200" t="s">
        <v>340</v>
      </c>
      <c r="C117" s="158" t="s">
        <v>136</v>
      </c>
      <c r="D117" s="201">
        <f>SUM(D118:D119)</f>
        <v>866.6</v>
      </c>
      <c r="E117" s="201">
        <f t="shared" ref="E117:W117" si="177">SUM(E118:E119)</f>
        <v>866.6</v>
      </c>
      <c r="F117" s="201">
        <f t="shared" si="177"/>
        <v>0</v>
      </c>
      <c r="G117" s="201">
        <f t="shared" si="177"/>
        <v>105600</v>
      </c>
      <c r="H117" s="201">
        <f t="shared" si="177"/>
        <v>264000</v>
      </c>
      <c r="I117" s="202">
        <f t="shared" si="177"/>
        <v>45756480</v>
      </c>
      <c r="J117" s="202">
        <f t="shared" si="177"/>
        <v>45756480</v>
      </c>
      <c r="K117" s="202"/>
      <c r="L117" s="202">
        <f t="shared" si="177"/>
        <v>6066200</v>
      </c>
      <c r="M117" s="202">
        <f t="shared" si="177"/>
        <v>114391200</v>
      </c>
      <c r="N117" s="202"/>
      <c r="O117" s="202">
        <f t="shared" si="177"/>
        <v>1794400</v>
      </c>
      <c r="P117" s="202">
        <f t="shared" si="177"/>
        <v>3466400</v>
      </c>
      <c r="Q117" s="202">
        <f t="shared" si="177"/>
        <v>16.715208795447971</v>
      </c>
      <c r="R117" s="202">
        <f t="shared" si="177"/>
        <v>1</v>
      </c>
      <c r="S117" s="202">
        <f t="shared" si="177"/>
        <v>0</v>
      </c>
      <c r="T117" s="202">
        <f t="shared" si="177"/>
        <v>0</v>
      </c>
      <c r="U117" s="202">
        <f t="shared" si="177"/>
        <v>0</v>
      </c>
      <c r="V117" s="202">
        <f t="shared" si="177"/>
        <v>117857600</v>
      </c>
      <c r="W117" s="202">
        <f t="shared" si="177"/>
        <v>169680280</v>
      </c>
      <c r="X117" s="202"/>
      <c r="Y117" s="202">
        <v>5184.5</v>
      </c>
      <c r="Z117" s="202" t="s">
        <v>341</v>
      </c>
      <c r="AB117" s="160"/>
    </row>
    <row r="118" spans="1:28" s="174" customFormat="1" ht="34.15" customHeight="1">
      <c r="A118" s="203" t="s">
        <v>28</v>
      </c>
      <c r="B118" s="204" t="s">
        <v>340</v>
      </c>
      <c r="C118" s="158" t="s">
        <v>136</v>
      </c>
      <c r="D118" s="205">
        <v>418</v>
      </c>
      <c r="E118" s="205">
        <v>418</v>
      </c>
      <c r="F118" s="203" t="s">
        <v>137</v>
      </c>
      <c r="G118" s="169">
        <v>52800</v>
      </c>
      <c r="H118" s="170">
        <f>G118*2.5</f>
        <v>132000</v>
      </c>
      <c r="I118" s="171">
        <f>D118*G118</f>
        <v>22070400</v>
      </c>
      <c r="J118" s="171">
        <f>I118</f>
        <v>22070400</v>
      </c>
      <c r="K118" s="169">
        <v>7000</v>
      </c>
      <c r="L118" s="171">
        <f>D118*K118</f>
        <v>2926000</v>
      </c>
      <c r="M118" s="171">
        <f>D118*H118</f>
        <v>55176000</v>
      </c>
      <c r="N118" s="171">
        <v>4000</v>
      </c>
      <c r="O118" s="171"/>
      <c r="P118" s="171">
        <f>D118*N118</f>
        <v>1672000</v>
      </c>
      <c r="Q118" s="171">
        <f>D117/Y117*100</f>
        <v>16.715208795447971</v>
      </c>
      <c r="R118" s="172">
        <v>1</v>
      </c>
      <c r="S118" s="173"/>
      <c r="T118" s="171"/>
      <c r="U118" s="171"/>
      <c r="V118" s="171">
        <f t="shared" si="162"/>
        <v>56848000</v>
      </c>
      <c r="W118" s="171">
        <f t="shared" si="163"/>
        <v>81844400</v>
      </c>
      <c r="X118" s="206"/>
      <c r="Y118" s="206"/>
      <c r="Z118" s="206" t="s">
        <v>342</v>
      </c>
      <c r="AB118" s="160"/>
    </row>
    <row r="119" spans="1:28" s="137" customFormat="1" ht="36" customHeight="1">
      <c r="A119" s="164" t="s">
        <v>28</v>
      </c>
      <c r="B119" s="187" t="s">
        <v>343</v>
      </c>
      <c r="C119" s="164" t="s">
        <v>279</v>
      </c>
      <c r="D119" s="168">
        <f>E119</f>
        <v>448.6</v>
      </c>
      <c r="E119" s="168">
        <v>448.6</v>
      </c>
      <c r="F119" s="164" t="s">
        <v>137</v>
      </c>
      <c r="G119" s="169">
        <v>52800</v>
      </c>
      <c r="H119" s="188">
        <f>G119*2.5</f>
        <v>132000</v>
      </c>
      <c r="I119" s="169">
        <f>D119*G119</f>
        <v>23686080</v>
      </c>
      <c r="J119" s="169">
        <f>I119</f>
        <v>23686080</v>
      </c>
      <c r="K119" s="169">
        <v>7000</v>
      </c>
      <c r="L119" s="169">
        <f>D119*K119</f>
        <v>3140200</v>
      </c>
      <c r="M119" s="169">
        <f>D119*H119</f>
        <v>59215200</v>
      </c>
      <c r="N119" s="169">
        <v>4000</v>
      </c>
      <c r="O119" s="169">
        <f>D119*N119</f>
        <v>1794400</v>
      </c>
      <c r="P119" s="171">
        <f>D119*N119</f>
        <v>1794400</v>
      </c>
      <c r="Q119" s="171"/>
      <c r="R119" s="169"/>
      <c r="S119" s="173">
        <f>15000*30*3*R119</f>
        <v>0</v>
      </c>
      <c r="T119" s="169"/>
      <c r="U119" s="169"/>
      <c r="V119" s="171">
        <f t="shared" si="162"/>
        <v>61009600</v>
      </c>
      <c r="W119" s="171">
        <f t="shared" si="163"/>
        <v>87835880</v>
      </c>
      <c r="X119" s="189"/>
      <c r="Y119" s="189"/>
      <c r="Z119" s="164"/>
      <c r="AA119" s="143"/>
    </row>
    <row r="120" spans="1:28" s="137" customFormat="1" ht="36" customHeight="1">
      <c r="A120" s="150">
        <v>47</v>
      </c>
      <c r="B120" s="127" t="s">
        <v>396</v>
      </c>
      <c r="C120" s="150" t="s">
        <v>279</v>
      </c>
      <c r="D120" s="177">
        <f>SUM(D121:D123)</f>
        <v>1254.0999999999999</v>
      </c>
      <c r="E120" s="177">
        <f t="shared" ref="E120:W120" si="178">SUM(E121:E123)</f>
        <v>1254.0999999999999</v>
      </c>
      <c r="F120" s="186">
        <f t="shared" si="178"/>
        <v>0</v>
      </c>
      <c r="G120" s="186">
        <f t="shared" si="178"/>
        <v>158400</v>
      </c>
      <c r="H120" s="186">
        <f t="shared" si="178"/>
        <v>396000</v>
      </c>
      <c r="I120" s="178">
        <f t="shared" si="178"/>
        <v>66216480</v>
      </c>
      <c r="J120" s="178">
        <f t="shared" si="178"/>
        <v>66216480</v>
      </c>
      <c r="K120" s="178"/>
      <c r="L120" s="178">
        <f t="shared" si="178"/>
        <v>8778700</v>
      </c>
      <c r="M120" s="178">
        <f t="shared" si="178"/>
        <v>165541200</v>
      </c>
      <c r="N120" s="178"/>
      <c r="O120" s="178">
        <f t="shared" si="178"/>
        <v>5016400</v>
      </c>
      <c r="P120" s="178">
        <f t="shared" si="178"/>
        <v>5016400</v>
      </c>
      <c r="Q120" s="178">
        <f t="shared" si="178"/>
        <v>32.646951632217416</v>
      </c>
      <c r="R120" s="178">
        <f t="shared" si="178"/>
        <v>7</v>
      </c>
      <c r="S120" s="178">
        <f t="shared" si="178"/>
        <v>18900000</v>
      </c>
      <c r="T120" s="178">
        <f t="shared" si="178"/>
        <v>0</v>
      </c>
      <c r="U120" s="178">
        <f t="shared" si="178"/>
        <v>0</v>
      </c>
      <c r="V120" s="178">
        <f t="shared" si="178"/>
        <v>189457600</v>
      </c>
      <c r="W120" s="178">
        <f t="shared" si="178"/>
        <v>264452780</v>
      </c>
      <c r="X120" s="154"/>
      <c r="Y120" s="154">
        <v>3841.4</v>
      </c>
      <c r="Z120" s="150" t="s">
        <v>344</v>
      </c>
      <c r="AA120" s="143"/>
    </row>
    <row r="121" spans="1:28" s="137" customFormat="1" ht="36" customHeight="1">
      <c r="A121" s="164" t="s">
        <v>28</v>
      </c>
      <c r="B121" s="187" t="s">
        <v>393</v>
      </c>
      <c r="C121" s="164" t="s">
        <v>279</v>
      </c>
      <c r="D121" s="168">
        <f t="shared" ref="D121:D123" si="179">E121</f>
        <v>294.5</v>
      </c>
      <c r="E121" s="168">
        <v>294.5</v>
      </c>
      <c r="F121" s="164" t="s">
        <v>137</v>
      </c>
      <c r="G121" s="169">
        <v>52800</v>
      </c>
      <c r="H121" s="188">
        <f t="shared" ref="H121:H123" si="180">G121*2.5</f>
        <v>132000</v>
      </c>
      <c r="I121" s="169">
        <f t="shared" ref="I121:I123" si="181">D121*G121</f>
        <v>15549600</v>
      </c>
      <c r="J121" s="169">
        <f t="shared" ref="J121:J123" si="182">I121</f>
        <v>15549600</v>
      </c>
      <c r="K121" s="169">
        <v>7000</v>
      </c>
      <c r="L121" s="169">
        <f t="shared" ref="L121:L123" si="183">D121*K121</f>
        <v>2061500</v>
      </c>
      <c r="M121" s="169">
        <f t="shared" ref="M121:M123" si="184">D121*H121</f>
        <v>38874000</v>
      </c>
      <c r="N121" s="169">
        <v>4000</v>
      </c>
      <c r="O121" s="169">
        <f t="shared" ref="O121:O123" si="185">D121*N121</f>
        <v>1178000</v>
      </c>
      <c r="P121" s="171">
        <f t="shared" ref="P121:P123" si="186">D121*N121</f>
        <v>1178000</v>
      </c>
      <c r="Q121" s="171">
        <f>D120/Y120*100</f>
        <v>32.646951632217416</v>
      </c>
      <c r="R121" s="169">
        <v>7</v>
      </c>
      <c r="S121" s="173">
        <f>+IF(Q121&gt;70,R121*12*30*15000,IF(Q121&gt;=30,R121*6*30*15000,R121*3*30*15000))</f>
        <v>18900000</v>
      </c>
      <c r="T121" s="169"/>
      <c r="U121" s="169"/>
      <c r="V121" s="171">
        <f t="shared" si="162"/>
        <v>58952000</v>
      </c>
      <c r="W121" s="171">
        <f t="shared" si="163"/>
        <v>76563100</v>
      </c>
      <c r="X121" s="189"/>
      <c r="Y121" s="189"/>
      <c r="Z121" s="164"/>
      <c r="AA121" s="143"/>
    </row>
    <row r="122" spans="1:28" s="137" customFormat="1" ht="36" customHeight="1">
      <c r="A122" s="164" t="s">
        <v>28</v>
      </c>
      <c r="B122" s="187" t="s">
        <v>393</v>
      </c>
      <c r="C122" s="164" t="s">
        <v>279</v>
      </c>
      <c r="D122" s="168">
        <f t="shared" si="179"/>
        <v>675</v>
      </c>
      <c r="E122" s="168">
        <v>675</v>
      </c>
      <c r="F122" s="164" t="s">
        <v>137</v>
      </c>
      <c r="G122" s="169">
        <v>52800</v>
      </c>
      <c r="H122" s="188">
        <f t="shared" si="180"/>
        <v>132000</v>
      </c>
      <c r="I122" s="169">
        <f t="shared" si="181"/>
        <v>35640000</v>
      </c>
      <c r="J122" s="169">
        <f t="shared" si="182"/>
        <v>35640000</v>
      </c>
      <c r="K122" s="169">
        <v>7000</v>
      </c>
      <c r="L122" s="169">
        <f t="shared" si="183"/>
        <v>4725000</v>
      </c>
      <c r="M122" s="169">
        <f t="shared" si="184"/>
        <v>89100000</v>
      </c>
      <c r="N122" s="169">
        <v>4000</v>
      </c>
      <c r="O122" s="169">
        <f t="shared" si="185"/>
        <v>2700000</v>
      </c>
      <c r="P122" s="171">
        <f t="shared" si="186"/>
        <v>2700000</v>
      </c>
      <c r="Q122" s="207"/>
      <c r="R122" s="169"/>
      <c r="S122" s="207"/>
      <c r="T122" s="169"/>
      <c r="U122" s="169"/>
      <c r="V122" s="171">
        <f t="shared" si="162"/>
        <v>91800000</v>
      </c>
      <c r="W122" s="171">
        <f t="shared" si="163"/>
        <v>132165000</v>
      </c>
      <c r="X122" s="189"/>
      <c r="Y122" s="189"/>
      <c r="Z122" s="164"/>
      <c r="AA122" s="143"/>
    </row>
    <row r="123" spans="1:28" s="137" customFormat="1" ht="36" customHeight="1">
      <c r="A123" s="164" t="s">
        <v>28</v>
      </c>
      <c r="B123" s="187" t="s">
        <v>393</v>
      </c>
      <c r="C123" s="164" t="s">
        <v>279</v>
      </c>
      <c r="D123" s="168">
        <f t="shared" si="179"/>
        <v>284.60000000000002</v>
      </c>
      <c r="E123" s="168">
        <v>284.60000000000002</v>
      </c>
      <c r="F123" s="164" t="s">
        <v>137</v>
      </c>
      <c r="G123" s="169">
        <v>52800</v>
      </c>
      <c r="H123" s="188">
        <f t="shared" si="180"/>
        <v>132000</v>
      </c>
      <c r="I123" s="169">
        <f t="shared" si="181"/>
        <v>15026880.000000002</v>
      </c>
      <c r="J123" s="169">
        <f t="shared" si="182"/>
        <v>15026880.000000002</v>
      </c>
      <c r="K123" s="169">
        <v>7000</v>
      </c>
      <c r="L123" s="169">
        <f t="shared" si="183"/>
        <v>1992200.0000000002</v>
      </c>
      <c r="M123" s="169">
        <f t="shared" si="184"/>
        <v>37567200</v>
      </c>
      <c r="N123" s="169">
        <v>4000</v>
      </c>
      <c r="O123" s="169">
        <f t="shared" si="185"/>
        <v>1138400</v>
      </c>
      <c r="P123" s="171">
        <f t="shared" si="186"/>
        <v>1138400</v>
      </c>
      <c r="Q123" s="207"/>
      <c r="R123" s="169"/>
      <c r="S123" s="207"/>
      <c r="T123" s="169"/>
      <c r="U123" s="169"/>
      <c r="V123" s="171">
        <f t="shared" si="162"/>
        <v>38705600</v>
      </c>
      <c r="W123" s="171">
        <f t="shared" si="163"/>
        <v>55724680</v>
      </c>
      <c r="X123" s="189"/>
      <c r="Y123" s="189"/>
      <c r="Z123" s="164"/>
      <c r="AA123" s="143"/>
    </row>
    <row r="124" spans="1:28" s="137" customFormat="1" ht="36" customHeight="1">
      <c r="A124" s="150">
        <v>48</v>
      </c>
      <c r="B124" s="127" t="s">
        <v>345</v>
      </c>
      <c r="C124" s="150" t="s">
        <v>279</v>
      </c>
      <c r="D124" s="177">
        <f>SUM(D125:D126)</f>
        <v>495.6</v>
      </c>
      <c r="E124" s="177">
        <f t="shared" ref="E124:W124" si="187">SUM(E125:E126)</f>
        <v>495.6</v>
      </c>
      <c r="F124" s="186">
        <f t="shared" si="187"/>
        <v>0</v>
      </c>
      <c r="G124" s="186">
        <f t="shared" si="187"/>
        <v>105600</v>
      </c>
      <c r="H124" s="186">
        <f t="shared" si="187"/>
        <v>264000</v>
      </c>
      <c r="I124" s="178">
        <f t="shared" si="187"/>
        <v>26167680</v>
      </c>
      <c r="J124" s="178">
        <f t="shared" si="187"/>
        <v>26167680</v>
      </c>
      <c r="K124" s="178"/>
      <c r="L124" s="178">
        <f t="shared" si="187"/>
        <v>4956000</v>
      </c>
      <c r="M124" s="178">
        <f t="shared" si="187"/>
        <v>65419200</v>
      </c>
      <c r="N124" s="178"/>
      <c r="O124" s="178">
        <f t="shared" si="187"/>
        <v>1982400</v>
      </c>
      <c r="P124" s="178">
        <f t="shared" si="187"/>
        <v>1982400</v>
      </c>
      <c r="Q124" s="178">
        <f t="shared" si="187"/>
        <v>9.4726581165542161</v>
      </c>
      <c r="R124" s="178">
        <f t="shared" si="187"/>
        <v>0</v>
      </c>
      <c r="S124" s="178">
        <f t="shared" si="187"/>
        <v>0</v>
      </c>
      <c r="T124" s="178">
        <f t="shared" si="187"/>
        <v>0</v>
      </c>
      <c r="U124" s="178">
        <f t="shared" si="187"/>
        <v>0</v>
      </c>
      <c r="V124" s="178">
        <f t="shared" si="187"/>
        <v>67401600</v>
      </c>
      <c r="W124" s="178">
        <f t="shared" si="187"/>
        <v>98525280</v>
      </c>
      <c r="X124" s="154"/>
      <c r="Y124" s="154">
        <v>5231.8999999999996</v>
      </c>
      <c r="Z124" s="150" t="s">
        <v>346</v>
      </c>
      <c r="AA124" s="143"/>
    </row>
    <row r="125" spans="1:28" s="137" customFormat="1" ht="36" customHeight="1">
      <c r="A125" s="164" t="s">
        <v>28</v>
      </c>
      <c r="B125" s="187" t="s">
        <v>345</v>
      </c>
      <c r="C125" s="164" t="s">
        <v>279</v>
      </c>
      <c r="D125" s="168">
        <f t="shared" ref="D125:D129" si="188">E125</f>
        <v>362.7</v>
      </c>
      <c r="E125" s="168">
        <v>362.7</v>
      </c>
      <c r="F125" s="164" t="s">
        <v>142</v>
      </c>
      <c r="G125" s="169">
        <v>52800</v>
      </c>
      <c r="H125" s="188">
        <f t="shared" ref="H125:H129" si="189">G125*2.5</f>
        <v>132000</v>
      </c>
      <c r="I125" s="169">
        <f t="shared" ref="I125:I129" si="190">D125*G125</f>
        <v>19150560</v>
      </c>
      <c r="J125" s="169">
        <f t="shared" ref="J125:J129" si="191">I125</f>
        <v>19150560</v>
      </c>
      <c r="K125" s="169">
        <v>10000</v>
      </c>
      <c r="L125" s="169">
        <f t="shared" ref="L125:L129" si="192">D125*K125</f>
        <v>3627000</v>
      </c>
      <c r="M125" s="169">
        <f t="shared" ref="M125:M129" si="193">D125*H125</f>
        <v>47876400</v>
      </c>
      <c r="N125" s="169">
        <v>4000</v>
      </c>
      <c r="O125" s="169">
        <f t="shared" ref="O125:O129" si="194">D125*N125</f>
        <v>1450800</v>
      </c>
      <c r="P125" s="171">
        <f t="shared" ref="P125:P129" si="195">D125*N125</f>
        <v>1450800</v>
      </c>
      <c r="Q125" s="171">
        <f>D124/Y124*100</f>
        <v>9.4726581165542161</v>
      </c>
      <c r="R125" s="169"/>
      <c r="S125" s="207"/>
      <c r="T125" s="169"/>
      <c r="U125" s="169"/>
      <c r="V125" s="171">
        <f t="shared" si="162"/>
        <v>49327200</v>
      </c>
      <c r="W125" s="171">
        <f t="shared" si="163"/>
        <v>72104760</v>
      </c>
      <c r="X125" s="189"/>
      <c r="Y125" s="189"/>
      <c r="Z125" s="164" t="s">
        <v>347</v>
      </c>
      <c r="AA125" s="143"/>
    </row>
    <row r="126" spans="1:28" s="137" customFormat="1" ht="36" customHeight="1">
      <c r="A126" s="164" t="s">
        <v>28</v>
      </c>
      <c r="B126" s="187" t="s">
        <v>345</v>
      </c>
      <c r="C126" s="164" t="s">
        <v>279</v>
      </c>
      <c r="D126" s="168">
        <v>132.9</v>
      </c>
      <c r="E126" s="168">
        <v>132.9</v>
      </c>
      <c r="F126" s="164" t="s">
        <v>142</v>
      </c>
      <c r="G126" s="169">
        <v>52800</v>
      </c>
      <c r="H126" s="188">
        <f t="shared" si="189"/>
        <v>132000</v>
      </c>
      <c r="I126" s="169">
        <f t="shared" si="190"/>
        <v>7017120</v>
      </c>
      <c r="J126" s="169">
        <f t="shared" si="191"/>
        <v>7017120</v>
      </c>
      <c r="K126" s="169">
        <v>10000</v>
      </c>
      <c r="L126" s="169">
        <f t="shared" si="192"/>
        <v>1329000</v>
      </c>
      <c r="M126" s="169">
        <f t="shared" si="193"/>
        <v>17542800</v>
      </c>
      <c r="N126" s="169">
        <v>4000</v>
      </c>
      <c r="O126" s="169">
        <f t="shared" si="194"/>
        <v>531600</v>
      </c>
      <c r="P126" s="171">
        <f t="shared" si="195"/>
        <v>531600</v>
      </c>
      <c r="Q126" s="207"/>
      <c r="R126" s="169"/>
      <c r="S126" s="207"/>
      <c r="T126" s="169"/>
      <c r="U126" s="169"/>
      <c r="V126" s="171">
        <f t="shared" si="162"/>
        <v>18074400</v>
      </c>
      <c r="W126" s="171">
        <f t="shared" si="163"/>
        <v>26420520</v>
      </c>
      <c r="X126" s="189"/>
      <c r="Y126" s="189"/>
      <c r="Z126" s="164" t="s">
        <v>348</v>
      </c>
      <c r="AA126" s="143"/>
    </row>
    <row r="127" spans="1:28" s="137" customFormat="1" ht="36" customHeight="1">
      <c r="A127" s="150">
        <v>49</v>
      </c>
      <c r="B127" s="127" t="s">
        <v>350</v>
      </c>
      <c r="C127" s="150" t="s">
        <v>279</v>
      </c>
      <c r="D127" s="177">
        <f>SUM(D128:D129)</f>
        <v>563.70000000000005</v>
      </c>
      <c r="E127" s="177">
        <f t="shared" ref="E127:W127" si="196">SUM(E128:E129)</f>
        <v>563.70000000000005</v>
      </c>
      <c r="F127" s="186">
        <f t="shared" si="196"/>
        <v>0</v>
      </c>
      <c r="G127" s="186">
        <f t="shared" si="196"/>
        <v>105600</v>
      </c>
      <c r="H127" s="186">
        <f t="shared" si="196"/>
        <v>264000</v>
      </c>
      <c r="I127" s="178">
        <f t="shared" si="196"/>
        <v>29763360</v>
      </c>
      <c r="J127" s="178">
        <f t="shared" si="196"/>
        <v>29763360</v>
      </c>
      <c r="K127" s="178"/>
      <c r="L127" s="178">
        <f t="shared" si="196"/>
        <v>3945900</v>
      </c>
      <c r="M127" s="178">
        <f t="shared" si="196"/>
        <v>74408400</v>
      </c>
      <c r="N127" s="178"/>
      <c r="O127" s="178">
        <f t="shared" si="196"/>
        <v>2254800</v>
      </c>
      <c r="P127" s="178">
        <f t="shared" si="196"/>
        <v>2254800</v>
      </c>
      <c r="Q127" s="178">
        <f t="shared" si="196"/>
        <v>18.484391395592866</v>
      </c>
      <c r="R127" s="178">
        <f t="shared" si="196"/>
        <v>2</v>
      </c>
      <c r="S127" s="178">
        <f t="shared" si="196"/>
        <v>2700000</v>
      </c>
      <c r="T127" s="178">
        <f t="shared" si="196"/>
        <v>0</v>
      </c>
      <c r="U127" s="178">
        <f t="shared" si="196"/>
        <v>3000000</v>
      </c>
      <c r="V127" s="178">
        <f t="shared" si="196"/>
        <v>82363200</v>
      </c>
      <c r="W127" s="178">
        <f t="shared" si="196"/>
        <v>116072460</v>
      </c>
      <c r="X127" s="154"/>
      <c r="Y127" s="154">
        <v>3049.6</v>
      </c>
      <c r="Z127" s="150" t="s">
        <v>349</v>
      </c>
      <c r="AA127" s="143"/>
    </row>
    <row r="128" spans="1:28" s="137" customFormat="1" ht="36" customHeight="1">
      <c r="A128" s="164" t="s">
        <v>28</v>
      </c>
      <c r="B128" s="187" t="s">
        <v>350</v>
      </c>
      <c r="C128" s="164" t="s">
        <v>279</v>
      </c>
      <c r="D128" s="168">
        <f t="shared" si="188"/>
        <v>303.89999999999998</v>
      </c>
      <c r="E128" s="168">
        <v>303.89999999999998</v>
      </c>
      <c r="F128" s="164" t="s">
        <v>137</v>
      </c>
      <c r="G128" s="169">
        <v>52800</v>
      </c>
      <c r="H128" s="188">
        <f t="shared" si="189"/>
        <v>132000</v>
      </c>
      <c r="I128" s="169">
        <f t="shared" si="190"/>
        <v>16045919.999999998</v>
      </c>
      <c r="J128" s="169">
        <f t="shared" si="191"/>
        <v>16045919.999999998</v>
      </c>
      <c r="K128" s="169">
        <v>7000</v>
      </c>
      <c r="L128" s="169">
        <f t="shared" si="192"/>
        <v>2127300</v>
      </c>
      <c r="M128" s="169">
        <f t="shared" si="193"/>
        <v>40114800</v>
      </c>
      <c r="N128" s="169">
        <v>4000</v>
      </c>
      <c r="O128" s="169">
        <f t="shared" si="194"/>
        <v>1215600</v>
      </c>
      <c r="P128" s="171">
        <f t="shared" si="195"/>
        <v>1215600</v>
      </c>
      <c r="Q128" s="171">
        <f>D127/Y127*100</f>
        <v>18.484391395592866</v>
      </c>
      <c r="R128" s="169">
        <v>2</v>
      </c>
      <c r="S128" s="173">
        <f>+IF(Q128&gt;70,R128*12*30*15000,IF(Q128&gt;=30,R128*6*30*15000,R128*3*30*15000))</f>
        <v>2700000</v>
      </c>
      <c r="T128" s="169" t="s">
        <v>351</v>
      </c>
      <c r="U128" s="169">
        <v>3000000</v>
      </c>
      <c r="V128" s="171">
        <f t="shared" si="162"/>
        <v>47030400</v>
      </c>
      <c r="W128" s="171">
        <f t="shared" si="163"/>
        <v>65203620</v>
      </c>
      <c r="X128" s="189"/>
      <c r="Y128" s="189"/>
      <c r="Z128" s="164" t="s">
        <v>352</v>
      </c>
      <c r="AA128" s="143"/>
    </row>
    <row r="129" spans="1:27" s="137" customFormat="1" ht="36" customHeight="1">
      <c r="A129" s="164" t="s">
        <v>28</v>
      </c>
      <c r="B129" s="187" t="s">
        <v>350</v>
      </c>
      <c r="C129" s="164" t="s">
        <v>279</v>
      </c>
      <c r="D129" s="168">
        <f t="shared" si="188"/>
        <v>259.8</v>
      </c>
      <c r="E129" s="168">
        <v>259.8</v>
      </c>
      <c r="F129" s="164" t="s">
        <v>137</v>
      </c>
      <c r="G129" s="169">
        <v>52800</v>
      </c>
      <c r="H129" s="188">
        <f t="shared" si="189"/>
        <v>132000</v>
      </c>
      <c r="I129" s="169">
        <f t="shared" si="190"/>
        <v>13717440</v>
      </c>
      <c r="J129" s="169">
        <f t="shared" si="191"/>
        <v>13717440</v>
      </c>
      <c r="K129" s="169">
        <v>7000</v>
      </c>
      <c r="L129" s="169">
        <f t="shared" si="192"/>
        <v>1818600</v>
      </c>
      <c r="M129" s="169">
        <f t="shared" si="193"/>
        <v>34293600</v>
      </c>
      <c r="N129" s="169">
        <v>4000</v>
      </c>
      <c r="O129" s="169">
        <f t="shared" si="194"/>
        <v>1039200</v>
      </c>
      <c r="P129" s="171">
        <f t="shared" si="195"/>
        <v>1039200</v>
      </c>
      <c r="Q129" s="207"/>
      <c r="R129" s="169"/>
      <c r="S129" s="207"/>
      <c r="T129" s="169"/>
      <c r="U129" s="169"/>
      <c r="V129" s="171">
        <f t="shared" si="162"/>
        <v>35332800</v>
      </c>
      <c r="W129" s="171">
        <f t="shared" si="163"/>
        <v>50868840</v>
      </c>
      <c r="X129" s="189"/>
      <c r="Y129" s="189"/>
      <c r="Z129" s="164" t="s">
        <v>353</v>
      </c>
      <c r="AA129" s="143"/>
    </row>
    <row r="130" spans="1:27" s="137" customFormat="1" ht="36" customHeight="1">
      <c r="A130" s="150">
        <v>50</v>
      </c>
      <c r="B130" s="127" t="s">
        <v>355</v>
      </c>
      <c r="C130" s="150" t="s">
        <v>279</v>
      </c>
      <c r="D130" s="177">
        <f>SUM(D131:D132)</f>
        <v>309.5</v>
      </c>
      <c r="E130" s="177">
        <f t="shared" ref="E130:W130" si="197">SUM(E131:E132)</f>
        <v>309.5</v>
      </c>
      <c r="F130" s="186">
        <f t="shared" si="197"/>
        <v>0</v>
      </c>
      <c r="G130" s="186">
        <f t="shared" si="197"/>
        <v>105600</v>
      </c>
      <c r="H130" s="186">
        <f t="shared" si="197"/>
        <v>264000</v>
      </c>
      <c r="I130" s="178">
        <f t="shared" si="197"/>
        <v>16341600</v>
      </c>
      <c r="J130" s="178">
        <f t="shared" si="197"/>
        <v>16341600</v>
      </c>
      <c r="K130" s="178"/>
      <c r="L130" s="178">
        <f t="shared" si="197"/>
        <v>2588600</v>
      </c>
      <c r="M130" s="178">
        <f t="shared" si="197"/>
        <v>40854000</v>
      </c>
      <c r="N130" s="178"/>
      <c r="O130" s="178">
        <f t="shared" si="197"/>
        <v>1238000</v>
      </c>
      <c r="P130" s="178">
        <f t="shared" si="197"/>
        <v>1238000</v>
      </c>
      <c r="Q130" s="178">
        <f t="shared" si="197"/>
        <v>4.4172637227756679</v>
      </c>
      <c r="R130" s="178">
        <f t="shared" si="197"/>
        <v>0</v>
      </c>
      <c r="S130" s="178">
        <f t="shared" si="197"/>
        <v>0</v>
      </c>
      <c r="T130" s="178">
        <f t="shared" si="197"/>
        <v>0</v>
      </c>
      <c r="U130" s="178">
        <f t="shared" si="197"/>
        <v>0</v>
      </c>
      <c r="V130" s="178">
        <f t="shared" si="197"/>
        <v>42092000</v>
      </c>
      <c r="W130" s="178">
        <f t="shared" si="197"/>
        <v>61022200</v>
      </c>
      <c r="X130" s="154"/>
      <c r="Y130" s="154">
        <v>7006.6</v>
      </c>
      <c r="Z130" s="150" t="s">
        <v>354</v>
      </c>
      <c r="AA130" s="143"/>
    </row>
    <row r="131" spans="1:27" s="137" customFormat="1" ht="36" customHeight="1">
      <c r="A131" s="164" t="s">
        <v>28</v>
      </c>
      <c r="B131" s="187" t="s">
        <v>355</v>
      </c>
      <c r="C131" s="164" t="s">
        <v>279</v>
      </c>
      <c r="D131" s="168">
        <v>140.69999999999999</v>
      </c>
      <c r="E131" s="168">
        <v>140.69999999999999</v>
      </c>
      <c r="F131" s="164" t="s">
        <v>142</v>
      </c>
      <c r="G131" s="169">
        <v>52800</v>
      </c>
      <c r="H131" s="188">
        <f>G131*2.5</f>
        <v>132000</v>
      </c>
      <c r="I131" s="169">
        <f>D131*G131</f>
        <v>7428959.9999999991</v>
      </c>
      <c r="J131" s="169">
        <f>I131</f>
        <v>7428959.9999999991</v>
      </c>
      <c r="K131" s="169">
        <v>10000</v>
      </c>
      <c r="L131" s="169">
        <f>D131*K131</f>
        <v>1407000</v>
      </c>
      <c r="M131" s="169">
        <f>D131*H131</f>
        <v>18572400</v>
      </c>
      <c r="N131" s="169">
        <v>4000</v>
      </c>
      <c r="O131" s="169">
        <f>D131*N131</f>
        <v>562800</v>
      </c>
      <c r="P131" s="171">
        <f>D131*N131</f>
        <v>562800</v>
      </c>
      <c r="Q131" s="171">
        <f>D130/Y130*100</f>
        <v>4.4172637227756679</v>
      </c>
      <c r="R131" s="169"/>
      <c r="S131" s="173">
        <f>15000*30*3*R131</f>
        <v>0</v>
      </c>
      <c r="T131" s="169"/>
      <c r="U131" s="169"/>
      <c r="V131" s="171">
        <f t="shared" si="162"/>
        <v>19135200</v>
      </c>
      <c r="W131" s="171">
        <f t="shared" si="163"/>
        <v>27971160</v>
      </c>
      <c r="X131" s="189"/>
      <c r="Y131" s="189"/>
      <c r="Z131" s="164" t="s">
        <v>356</v>
      </c>
      <c r="AA131" s="143"/>
    </row>
    <row r="132" spans="1:27" s="137" customFormat="1" ht="36" customHeight="1">
      <c r="A132" s="164" t="s">
        <v>28</v>
      </c>
      <c r="B132" s="187" t="s">
        <v>355</v>
      </c>
      <c r="C132" s="164" t="s">
        <v>279</v>
      </c>
      <c r="D132" s="168">
        <f t="shared" ref="D132:D138" si="198">E132</f>
        <v>168.8</v>
      </c>
      <c r="E132" s="168">
        <v>168.8</v>
      </c>
      <c r="F132" s="164" t="s">
        <v>137</v>
      </c>
      <c r="G132" s="169">
        <v>52800</v>
      </c>
      <c r="H132" s="188">
        <f>G132*2.5</f>
        <v>132000</v>
      </c>
      <c r="I132" s="169">
        <f>D132*G132</f>
        <v>8912640</v>
      </c>
      <c r="J132" s="169">
        <f>I132</f>
        <v>8912640</v>
      </c>
      <c r="K132" s="169">
        <v>7000</v>
      </c>
      <c r="L132" s="169">
        <f>D132*K132</f>
        <v>1181600</v>
      </c>
      <c r="M132" s="169">
        <f>D132*H132</f>
        <v>22281600</v>
      </c>
      <c r="N132" s="169">
        <v>4000</v>
      </c>
      <c r="O132" s="169">
        <f>D132*N132</f>
        <v>675200</v>
      </c>
      <c r="P132" s="171">
        <f>D132*N132</f>
        <v>675200</v>
      </c>
      <c r="Q132" s="207"/>
      <c r="R132" s="169"/>
      <c r="S132" s="207"/>
      <c r="T132" s="169"/>
      <c r="U132" s="169"/>
      <c r="V132" s="171">
        <f t="shared" si="162"/>
        <v>22956800</v>
      </c>
      <c r="W132" s="171">
        <f t="shared" si="163"/>
        <v>33051040</v>
      </c>
      <c r="X132" s="189"/>
      <c r="Y132" s="189"/>
      <c r="Z132" s="164"/>
      <c r="AA132" s="143">
        <f>V132-W132</f>
        <v>-10094240</v>
      </c>
    </row>
    <row r="133" spans="1:27" s="137" customFormat="1" ht="36" customHeight="1">
      <c r="A133" s="150">
        <v>51</v>
      </c>
      <c r="B133" s="127" t="s">
        <v>358</v>
      </c>
      <c r="C133" s="150" t="s">
        <v>279</v>
      </c>
      <c r="D133" s="177">
        <f>SUM(D134:D138)</f>
        <v>1119.8000000000002</v>
      </c>
      <c r="E133" s="177">
        <f t="shared" ref="E133:W133" si="199">SUM(E134:E138)</f>
        <v>1119.8000000000002</v>
      </c>
      <c r="F133" s="186">
        <f t="shared" si="199"/>
        <v>0</v>
      </c>
      <c r="G133" s="186">
        <f t="shared" si="199"/>
        <v>264000</v>
      </c>
      <c r="H133" s="186">
        <f t="shared" si="199"/>
        <v>660000</v>
      </c>
      <c r="I133" s="178">
        <f t="shared" si="199"/>
        <v>59125440</v>
      </c>
      <c r="J133" s="178">
        <f t="shared" si="199"/>
        <v>59125440</v>
      </c>
      <c r="K133" s="178"/>
      <c r="L133" s="178">
        <f t="shared" si="199"/>
        <v>7838600</v>
      </c>
      <c r="M133" s="178">
        <f t="shared" si="199"/>
        <v>147813600</v>
      </c>
      <c r="N133" s="178"/>
      <c r="O133" s="178">
        <f t="shared" si="199"/>
        <v>4479200</v>
      </c>
      <c r="P133" s="178">
        <f t="shared" si="199"/>
        <v>4479200</v>
      </c>
      <c r="Q133" s="178">
        <f t="shared" si="199"/>
        <v>49.02802101576183</v>
      </c>
      <c r="R133" s="178">
        <f t="shared" si="199"/>
        <v>4</v>
      </c>
      <c r="S133" s="178">
        <f t="shared" si="199"/>
        <v>10800000</v>
      </c>
      <c r="T133" s="178">
        <f t="shared" si="199"/>
        <v>0</v>
      </c>
      <c r="U133" s="178">
        <f t="shared" si="199"/>
        <v>3000000</v>
      </c>
      <c r="V133" s="178">
        <f t="shared" si="199"/>
        <v>166092800</v>
      </c>
      <c r="W133" s="178">
        <f t="shared" si="199"/>
        <v>233056840</v>
      </c>
      <c r="X133" s="154"/>
      <c r="Y133" s="154">
        <v>2284</v>
      </c>
      <c r="Z133" s="150" t="s">
        <v>357</v>
      </c>
      <c r="AA133" s="143"/>
    </row>
    <row r="134" spans="1:27" s="137" customFormat="1" ht="36" customHeight="1">
      <c r="A134" s="164" t="s">
        <v>28</v>
      </c>
      <c r="B134" s="187" t="s">
        <v>358</v>
      </c>
      <c r="C134" s="164" t="s">
        <v>279</v>
      </c>
      <c r="D134" s="168">
        <f t="shared" si="198"/>
        <v>289.8</v>
      </c>
      <c r="E134" s="168">
        <v>289.8</v>
      </c>
      <c r="F134" s="164" t="s">
        <v>139</v>
      </c>
      <c r="G134" s="169">
        <v>52800</v>
      </c>
      <c r="H134" s="188">
        <f t="shared" ref="H134:H138" si="200">G134*2.5</f>
        <v>132000</v>
      </c>
      <c r="I134" s="169">
        <f t="shared" ref="I134:I138" si="201">D134*G134</f>
        <v>15301440</v>
      </c>
      <c r="J134" s="169">
        <f t="shared" ref="J134:J138" si="202">I134</f>
        <v>15301440</v>
      </c>
      <c r="K134" s="169">
        <v>7000</v>
      </c>
      <c r="L134" s="169">
        <f t="shared" ref="L134:L138" si="203">D134*K134</f>
        <v>2028600</v>
      </c>
      <c r="M134" s="169">
        <f t="shared" ref="M134:M138" si="204">D134*H134</f>
        <v>38253600</v>
      </c>
      <c r="N134" s="169">
        <v>4000</v>
      </c>
      <c r="O134" s="169">
        <f t="shared" ref="O134:O138" si="205">D134*N134</f>
        <v>1159200</v>
      </c>
      <c r="P134" s="171">
        <f t="shared" ref="P134:P138" si="206">D134*N134</f>
        <v>1159200</v>
      </c>
      <c r="Q134" s="171">
        <f>D133/Y133*100</f>
        <v>49.02802101576183</v>
      </c>
      <c r="R134" s="169">
        <v>4</v>
      </c>
      <c r="S134" s="173">
        <f>+IF(Q134&gt;70,R134*12*30*15000,IF(Q134&gt;=30,R134*6*30*15000,R134*3*30*15000))</f>
        <v>10800000</v>
      </c>
      <c r="T134" s="169" t="s">
        <v>359</v>
      </c>
      <c r="U134" s="169">
        <v>3000000</v>
      </c>
      <c r="V134" s="171">
        <f t="shared" si="162"/>
        <v>53212800</v>
      </c>
      <c r="W134" s="171">
        <f t="shared" si="163"/>
        <v>70542840</v>
      </c>
      <c r="X134" s="189"/>
      <c r="Y134" s="189"/>
      <c r="Z134" s="164"/>
      <c r="AA134" s="143"/>
    </row>
    <row r="135" spans="1:27" s="137" customFormat="1" ht="36" customHeight="1">
      <c r="A135" s="164" t="s">
        <v>28</v>
      </c>
      <c r="B135" s="187" t="s">
        <v>358</v>
      </c>
      <c r="C135" s="164" t="s">
        <v>279</v>
      </c>
      <c r="D135" s="168">
        <f t="shared" si="198"/>
        <v>27.1</v>
      </c>
      <c r="E135" s="168">
        <v>27.1</v>
      </c>
      <c r="F135" s="164" t="s">
        <v>137</v>
      </c>
      <c r="G135" s="169">
        <v>52800</v>
      </c>
      <c r="H135" s="188">
        <f t="shared" si="200"/>
        <v>132000</v>
      </c>
      <c r="I135" s="169">
        <f t="shared" si="201"/>
        <v>1430880</v>
      </c>
      <c r="J135" s="169">
        <f t="shared" si="202"/>
        <v>1430880</v>
      </c>
      <c r="K135" s="169">
        <v>7000</v>
      </c>
      <c r="L135" s="169">
        <f t="shared" si="203"/>
        <v>189700</v>
      </c>
      <c r="M135" s="169">
        <f t="shared" si="204"/>
        <v>3577200</v>
      </c>
      <c r="N135" s="169">
        <v>4000</v>
      </c>
      <c r="O135" s="169">
        <f t="shared" si="205"/>
        <v>108400</v>
      </c>
      <c r="P135" s="171">
        <f t="shared" si="206"/>
        <v>108400</v>
      </c>
      <c r="Q135" s="207"/>
      <c r="R135" s="169"/>
      <c r="S135" s="207"/>
      <c r="T135" s="169"/>
      <c r="U135" s="169"/>
      <c r="V135" s="171">
        <f t="shared" si="162"/>
        <v>3685600</v>
      </c>
      <c r="W135" s="171">
        <f t="shared" si="163"/>
        <v>5306180</v>
      </c>
      <c r="X135" s="189"/>
      <c r="Y135" s="189"/>
      <c r="Z135" s="164"/>
      <c r="AA135" s="143"/>
    </row>
    <row r="136" spans="1:27" s="137" customFormat="1" ht="36" customHeight="1">
      <c r="A136" s="164" t="s">
        <v>28</v>
      </c>
      <c r="B136" s="187" t="s">
        <v>358</v>
      </c>
      <c r="C136" s="164" t="s">
        <v>279</v>
      </c>
      <c r="D136" s="168">
        <f t="shared" si="198"/>
        <v>26.6</v>
      </c>
      <c r="E136" s="168">
        <v>26.6</v>
      </c>
      <c r="F136" s="164" t="s">
        <v>137</v>
      </c>
      <c r="G136" s="169">
        <v>52800</v>
      </c>
      <c r="H136" s="188">
        <f t="shared" si="200"/>
        <v>132000</v>
      </c>
      <c r="I136" s="169">
        <f t="shared" si="201"/>
        <v>1404480</v>
      </c>
      <c r="J136" s="169">
        <f t="shared" si="202"/>
        <v>1404480</v>
      </c>
      <c r="K136" s="169">
        <v>7000</v>
      </c>
      <c r="L136" s="169">
        <f t="shared" si="203"/>
        <v>186200</v>
      </c>
      <c r="M136" s="169">
        <f t="shared" si="204"/>
        <v>3511200</v>
      </c>
      <c r="N136" s="169">
        <v>4000</v>
      </c>
      <c r="O136" s="169">
        <f t="shared" si="205"/>
        <v>106400</v>
      </c>
      <c r="P136" s="171">
        <f t="shared" si="206"/>
        <v>106400</v>
      </c>
      <c r="Q136" s="207"/>
      <c r="R136" s="169"/>
      <c r="S136" s="207"/>
      <c r="T136" s="169"/>
      <c r="U136" s="169"/>
      <c r="V136" s="171">
        <f t="shared" ref="V136:V165" si="207">M136+P136+S136+U136</f>
        <v>3617600</v>
      </c>
      <c r="W136" s="171">
        <f t="shared" ref="W136:W165" si="208">J136+L136+V136</f>
        <v>5208280</v>
      </c>
      <c r="X136" s="189"/>
      <c r="Y136" s="189"/>
      <c r="Z136" s="164"/>
      <c r="AA136" s="143"/>
    </row>
    <row r="137" spans="1:27" s="137" customFormat="1" ht="36" customHeight="1">
      <c r="A137" s="164" t="s">
        <v>28</v>
      </c>
      <c r="B137" s="187" t="s">
        <v>358</v>
      </c>
      <c r="C137" s="164" t="s">
        <v>279</v>
      </c>
      <c r="D137" s="168">
        <f t="shared" si="198"/>
        <v>423.1</v>
      </c>
      <c r="E137" s="168">
        <v>423.1</v>
      </c>
      <c r="F137" s="164" t="s">
        <v>137</v>
      </c>
      <c r="G137" s="169">
        <v>52800</v>
      </c>
      <c r="H137" s="188">
        <f t="shared" si="200"/>
        <v>132000</v>
      </c>
      <c r="I137" s="169">
        <f t="shared" si="201"/>
        <v>22339680</v>
      </c>
      <c r="J137" s="169">
        <f t="shared" si="202"/>
        <v>22339680</v>
      </c>
      <c r="K137" s="169">
        <v>7000</v>
      </c>
      <c r="L137" s="169">
        <f t="shared" si="203"/>
        <v>2961700</v>
      </c>
      <c r="M137" s="169">
        <f t="shared" si="204"/>
        <v>55849200</v>
      </c>
      <c r="N137" s="169">
        <v>4000</v>
      </c>
      <c r="O137" s="169">
        <f t="shared" si="205"/>
        <v>1692400</v>
      </c>
      <c r="P137" s="171">
        <f t="shared" si="206"/>
        <v>1692400</v>
      </c>
      <c r="Q137" s="207"/>
      <c r="R137" s="169"/>
      <c r="S137" s="207"/>
      <c r="T137" s="169"/>
      <c r="U137" s="169"/>
      <c r="V137" s="171">
        <f t="shared" si="207"/>
        <v>57541600</v>
      </c>
      <c r="W137" s="171">
        <f t="shared" si="208"/>
        <v>82842980</v>
      </c>
      <c r="X137" s="189"/>
      <c r="Y137" s="189"/>
      <c r="Z137" s="164"/>
      <c r="AA137" s="143"/>
    </row>
    <row r="138" spans="1:27" s="137" customFormat="1" ht="36" customHeight="1">
      <c r="A138" s="164" t="s">
        <v>28</v>
      </c>
      <c r="B138" s="187" t="s">
        <v>358</v>
      </c>
      <c r="C138" s="164" t="s">
        <v>279</v>
      </c>
      <c r="D138" s="168">
        <f t="shared" si="198"/>
        <v>353.2</v>
      </c>
      <c r="E138" s="168">
        <v>353.2</v>
      </c>
      <c r="F138" s="164" t="s">
        <v>137</v>
      </c>
      <c r="G138" s="169">
        <v>52800</v>
      </c>
      <c r="H138" s="188">
        <f t="shared" si="200"/>
        <v>132000</v>
      </c>
      <c r="I138" s="169">
        <f t="shared" si="201"/>
        <v>18648960</v>
      </c>
      <c r="J138" s="169">
        <f t="shared" si="202"/>
        <v>18648960</v>
      </c>
      <c r="K138" s="169">
        <v>7000</v>
      </c>
      <c r="L138" s="169">
        <f t="shared" si="203"/>
        <v>2472400</v>
      </c>
      <c r="M138" s="169">
        <f t="shared" si="204"/>
        <v>46622400</v>
      </c>
      <c r="N138" s="169">
        <v>4000</v>
      </c>
      <c r="O138" s="169">
        <f t="shared" si="205"/>
        <v>1412800</v>
      </c>
      <c r="P138" s="171">
        <f t="shared" si="206"/>
        <v>1412800</v>
      </c>
      <c r="Q138" s="207"/>
      <c r="R138" s="169"/>
      <c r="S138" s="207"/>
      <c r="T138" s="169"/>
      <c r="U138" s="169"/>
      <c r="V138" s="171">
        <f t="shared" si="207"/>
        <v>48035200</v>
      </c>
      <c r="W138" s="171">
        <f t="shared" si="208"/>
        <v>69156560</v>
      </c>
      <c r="X138" s="189"/>
      <c r="Y138" s="189"/>
      <c r="Z138" s="164"/>
      <c r="AA138" s="143"/>
    </row>
    <row r="139" spans="1:27" s="137" customFormat="1" ht="45">
      <c r="A139" s="150">
        <v>52</v>
      </c>
      <c r="B139" s="127" t="s">
        <v>398</v>
      </c>
      <c r="C139" s="150" t="s">
        <v>279</v>
      </c>
      <c r="D139" s="177">
        <f>SUM(D140:D144)</f>
        <v>1721.2000000000003</v>
      </c>
      <c r="E139" s="177">
        <f t="shared" ref="E139:W139" si="209">SUM(E140:E144)</f>
        <v>1721.2000000000003</v>
      </c>
      <c r="F139" s="186">
        <f t="shared" si="209"/>
        <v>0</v>
      </c>
      <c r="G139" s="186">
        <f t="shared" si="209"/>
        <v>264000</v>
      </c>
      <c r="H139" s="186">
        <f t="shared" si="209"/>
        <v>660000</v>
      </c>
      <c r="I139" s="178">
        <f t="shared" si="209"/>
        <v>90879360</v>
      </c>
      <c r="J139" s="178">
        <f t="shared" si="209"/>
        <v>90879360</v>
      </c>
      <c r="K139" s="178"/>
      <c r="L139" s="178">
        <f t="shared" si="209"/>
        <v>12048400</v>
      </c>
      <c r="M139" s="178">
        <f t="shared" si="209"/>
        <v>227198400</v>
      </c>
      <c r="N139" s="178"/>
      <c r="O139" s="178">
        <f t="shared" si="209"/>
        <v>6884800</v>
      </c>
      <c r="P139" s="178">
        <f t="shared" si="209"/>
        <v>6884800</v>
      </c>
      <c r="Q139" s="178">
        <f t="shared" si="209"/>
        <v>36.808451487350574</v>
      </c>
      <c r="R139" s="178">
        <f t="shared" si="209"/>
        <v>6</v>
      </c>
      <c r="S139" s="178">
        <f t="shared" si="209"/>
        <v>16200000</v>
      </c>
      <c r="T139" s="178">
        <f t="shared" si="209"/>
        <v>0</v>
      </c>
      <c r="U139" s="178">
        <f t="shared" si="209"/>
        <v>3000000</v>
      </c>
      <c r="V139" s="178">
        <f t="shared" si="209"/>
        <v>253283200</v>
      </c>
      <c r="W139" s="178">
        <f t="shared" si="209"/>
        <v>356210960</v>
      </c>
      <c r="X139" s="154"/>
      <c r="Y139" s="154">
        <v>4676.1000000000004</v>
      </c>
      <c r="Z139" s="150" t="s">
        <v>360</v>
      </c>
      <c r="AA139" s="143"/>
    </row>
    <row r="140" spans="1:27" s="137" customFormat="1" ht="36" customHeight="1">
      <c r="A140" s="164" t="s">
        <v>28</v>
      </c>
      <c r="B140" s="187" t="s">
        <v>398</v>
      </c>
      <c r="C140" s="164" t="s">
        <v>279</v>
      </c>
      <c r="D140" s="168">
        <f t="shared" ref="D140:D144" si="210">E140</f>
        <v>390.7</v>
      </c>
      <c r="E140" s="168">
        <v>390.7</v>
      </c>
      <c r="F140" s="164" t="s">
        <v>137</v>
      </c>
      <c r="G140" s="169">
        <v>52800</v>
      </c>
      <c r="H140" s="188">
        <f t="shared" ref="H140:H144" si="211">G140*2.5</f>
        <v>132000</v>
      </c>
      <c r="I140" s="169">
        <f t="shared" ref="I140:I144" si="212">D140*G140</f>
        <v>20628960</v>
      </c>
      <c r="J140" s="169">
        <f t="shared" ref="J140:J144" si="213">I140</f>
        <v>20628960</v>
      </c>
      <c r="K140" s="169">
        <v>7000</v>
      </c>
      <c r="L140" s="169">
        <f t="shared" ref="L140:L144" si="214">D140*K140</f>
        <v>2734900</v>
      </c>
      <c r="M140" s="169">
        <f t="shared" ref="M140:M144" si="215">D140*H140</f>
        <v>51572400</v>
      </c>
      <c r="N140" s="169">
        <v>4000</v>
      </c>
      <c r="O140" s="169">
        <f t="shared" ref="O140:O144" si="216">D140*N140</f>
        <v>1562800</v>
      </c>
      <c r="P140" s="171">
        <f t="shared" ref="P140:P144" si="217">D140*N140</f>
        <v>1562800</v>
      </c>
      <c r="Q140" s="171">
        <f>D139/Y139*100</f>
        <v>36.808451487350574</v>
      </c>
      <c r="R140" s="169">
        <v>6</v>
      </c>
      <c r="S140" s="173">
        <f>+IF(Q140&gt;70,R140*12*30*15000,IF(Q140&gt;=30,R140*6*30*15000,R140*3*30*15000))</f>
        <v>16200000</v>
      </c>
      <c r="T140" s="169" t="s">
        <v>359</v>
      </c>
      <c r="U140" s="169">
        <v>3000000</v>
      </c>
      <c r="V140" s="171">
        <f t="shared" si="207"/>
        <v>72335200</v>
      </c>
      <c r="W140" s="171">
        <f t="shared" si="208"/>
        <v>95699060</v>
      </c>
      <c r="X140" s="189"/>
      <c r="Y140" s="189"/>
      <c r="Z140" s="164"/>
      <c r="AA140" s="143"/>
    </row>
    <row r="141" spans="1:27" s="137" customFormat="1" ht="36" customHeight="1">
      <c r="A141" s="164" t="s">
        <v>28</v>
      </c>
      <c r="B141" s="187" t="s">
        <v>398</v>
      </c>
      <c r="C141" s="164" t="s">
        <v>279</v>
      </c>
      <c r="D141" s="168">
        <f t="shared" si="210"/>
        <v>176.7</v>
      </c>
      <c r="E141" s="168">
        <v>176.7</v>
      </c>
      <c r="F141" s="164" t="s">
        <v>139</v>
      </c>
      <c r="G141" s="169">
        <v>52800</v>
      </c>
      <c r="H141" s="188">
        <f t="shared" si="211"/>
        <v>132000</v>
      </c>
      <c r="I141" s="169">
        <f t="shared" si="212"/>
        <v>9329760</v>
      </c>
      <c r="J141" s="169">
        <f t="shared" si="213"/>
        <v>9329760</v>
      </c>
      <c r="K141" s="169">
        <v>7000</v>
      </c>
      <c r="L141" s="169">
        <f t="shared" si="214"/>
        <v>1236900</v>
      </c>
      <c r="M141" s="169">
        <f t="shared" si="215"/>
        <v>23324400</v>
      </c>
      <c r="N141" s="169">
        <v>4000</v>
      </c>
      <c r="O141" s="169">
        <f t="shared" si="216"/>
        <v>706800</v>
      </c>
      <c r="P141" s="171">
        <f t="shared" si="217"/>
        <v>706800</v>
      </c>
      <c r="Q141" s="207"/>
      <c r="R141" s="169"/>
      <c r="S141" s="207"/>
      <c r="T141" s="169"/>
      <c r="U141" s="169"/>
      <c r="V141" s="171">
        <f t="shared" si="207"/>
        <v>24031200</v>
      </c>
      <c r="W141" s="171">
        <f t="shared" si="208"/>
        <v>34597860</v>
      </c>
      <c r="X141" s="189"/>
      <c r="Y141" s="189"/>
      <c r="Z141" s="164"/>
      <c r="AA141" s="143"/>
    </row>
    <row r="142" spans="1:27" s="137" customFormat="1" ht="36" customHeight="1">
      <c r="A142" s="164" t="s">
        <v>28</v>
      </c>
      <c r="B142" s="187" t="s">
        <v>398</v>
      </c>
      <c r="C142" s="164" t="s">
        <v>279</v>
      </c>
      <c r="D142" s="168">
        <f t="shared" si="210"/>
        <v>315.8</v>
      </c>
      <c r="E142" s="168">
        <v>315.8</v>
      </c>
      <c r="F142" s="164" t="s">
        <v>137</v>
      </c>
      <c r="G142" s="169">
        <v>52800</v>
      </c>
      <c r="H142" s="188">
        <f t="shared" si="211"/>
        <v>132000</v>
      </c>
      <c r="I142" s="169">
        <f t="shared" si="212"/>
        <v>16674240</v>
      </c>
      <c r="J142" s="169">
        <f t="shared" si="213"/>
        <v>16674240</v>
      </c>
      <c r="K142" s="169">
        <v>7000</v>
      </c>
      <c r="L142" s="169">
        <f t="shared" si="214"/>
        <v>2210600</v>
      </c>
      <c r="M142" s="169">
        <f t="shared" si="215"/>
        <v>41685600</v>
      </c>
      <c r="N142" s="169">
        <v>4000</v>
      </c>
      <c r="O142" s="169">
        <f t="shared" si="216"/>
        <v>1263200</v>
      </c>
      <c r="P142" s="171">
        <f t="shared" si="217"/>
        <v>1263200</v>
      </c>
      <c r="Q142" s="207"/>
      <c r="R142" s="169"/>
      <c r="S142" s="169"/>
      <c r="T142" s="169"/>
      <c r="U142" s="169"/>
      <c r="V142" s="171">
        <f t="shared" si="207"/>
        <v>42948800</v>
      </c>
      <c r="W142" s="171">
        <f t="shared" si="208"/>
        <v>61833640</v>
      </c>
      <c r="X142" s="189"/>
      <c r="Y142" s="189"/>
      <c r="Z142" s="164"/>
      <c r="AA142" s="143"/>
    </row>
    <row r="143" spans="1:27" s="137" customFormat="1" ht="36" customHeight="1">
      <c r="A143" s="164" t="s">
        <v>28</v>
      </c>
      <c r="B143" s="187" t="s">
        <v>398</v>
      </c>
      <c r="C143" s="164" t="s">
        <v>279</v>
      </c>
      <c r="D143" s="168">
        <f t="shared" si="210"/>
        <v>465.6</v>
      </c>
      <c r="E143" s="168">
        <v>465.6</v>
      </c>
      <c r="F143" s="164" t="s">
        <v>137</v>
      </c>
      <c r="G143" s="169">
        <v>52800</v>
      </c>
      <c r="H143" s="188">
        <f t="shared" si="211"/>
        <v>132000</v>
      </c>
      <c r="I143" s="169">
        <f t="shared" si="212"/>
        <v>24583680</v>
      </c>
      <c r="J143" s="169">
        <f t="shared" si="213"/>
        <v>24583680</v>
      </c>
      <c r="K143" s="169">
        <v>7000</v>
      </c>
      <c r="L143" s="169">
        <f t="shared" si="214"/>
        <v>3259200</v>
      </c>
      <c r="M143" s="169">
        <f t="shared" si="215"/>
        <v>61459200</v>
      </c>
      <c r="N143" s="169">
        <v>4000</v>
      </c>
      <c r="O143" s="169">
        <f t="shared" si="216"/>
        <v>1862400</v>
      </c>
      <c r="P143" s="171">
        <f t="shared" si="217"/>
        <v>1862400</v>
      </c>
      <c r="Q143" s="207"/>
      <c r="R143" s="169"/>
      <c r="S143" s="169"/>
      <c r="T143" s="169"/>
      <c r="U143" s="169"/>
      <c r="V143" s="171">
        <f t="shared" si="207"/>
        <v>63321600</v>
      </c>
      <c r="W143" s="171">
        <f t="shared" si="208"/>
        <v>91164480</v>
      </c>
      <c r="X143" s="189"/>
      <c r="Y143" s="189"/>
      <c r="Z143" s="164"/>
      <c r="AA143" s="143"/>
    </row>
    <row r="144" spans="1:27" s="137" customFormat="1" ht="36" customHeight="1">
      <c r="A144" s="164" t="s">
        <v>28</v>
      </c>
      <c r="B144" s="187" t="s">
        <v>398</v>
      </c>
      <c r="C144" s="164" t="s">
        <v>279</v>
      </c>
      <c r="D144" s="168">
        <f t="shared" si="210"/>
        <v>372.4</v>
      </c>
      <c r="E144" s="168">
        <v>372.4</v>
      </c>
      <c r="F144" s="164" t="s">
        <v>137</v>
      </c>
      <c r="G144" s="169">
        <v>52800</v>
      </c>
      <c r="H144" s="188">
        <f t="shared" si="211"/>
        <v>132000</v>
      </c>
      <c r="I144" s="169">
        <f t="shared" si="212"/>
        <v>19662720</v>
      </c>
      <c r="J144" s="169">
        <f t="shared" si="213"/>
        <v>19662720</v>
      </c>
      <c r="K144" s="169">
        <v>7000</v>
      </c>
      <c r="L144" s="169">
        <f t="shared" si="214"/>
        <v>2606800</v>
      </c>
      <c r="M144" s="169">
        <f t="shared" si="215"/>
        <v>49156800</v>
      </c>
      <c r="N144" s="169">
        <v>4000</v>
      </c>
      <c r="O144" s="169">
        <f t="shared" si="216"/>
        <v>1489600</v>
      </c>
      <c r="P144" s="171">
        <f t="shared" si="217"/>
        <v>1489600</v>
      </c>
      <c r="Q144" s="207"/>
      <c r="R144" s="169"/>
      <c r="S144" s="169"/>
      <c r="T144" s="169"/>
      <c r="U144" s="169"/>
      <c r="V144" s="171">
        <f t="shared" si="207"/>
        <v>50646400</v>
      </c>
      <c r="W144" s="171">
        <f t="shared" si="208"/>
        <v>72915920</v>
      </c>
      <c r="X144" s="189"/>
      <c r="Y144" s="189"/>
      <c r="Z144" s="164"/>
      <c r="AA144" s="143"/>
    </row>
    <row r="145" spans="1:27" s="137" customFormat="1" ht="30">
      <c r="A145" s="150">
        <v>53</v>
      </c>
      <c r="B145" s="127" t="s">
        <v>394</v>
      </c>
      <c r="C145" s="150" t="s">
        <v>279</v>
      </c>
      <c r="D145" s="177">
        <f>SUM(D146:D151)</f>
        <v>855.60000000000014</v>
      </c>
      <c r="E145" s="177">
        <f t="shared" ref="E145:W145" si="218">SUM(E146:E151)</f>
        <v>855.60000000000014</v>
      </c>
      <c r="F145" s="186">
        <f t="shared" si="218"/>
        <v>0</v>
      </c>
      <c r="G145" s="186">
        <f t="shared" si="218"/>
        <v>316800</v>
      </c>
      <c r="H145" s="186">
        <f t="shared" si="218"/>
        <v>792000</v>
      </c>
      <c r="I145" s="178">
        <f t="shared" si="218"/>
        <v>45175680</v>
      </c>
      <c r="J145" s="178">
        <f t="shared" si="218"/>
        <v>45175680</v>
      </c>
      <c r="K145" s="178"/>
      <c r="L145" s="178">
        <f t="shared" si="218"/>
        <v>6911100</v>
      </c>
      <c r="M145" s="178">
        <f t="shared" si="218"/>
        <v>112939200</v>
      </c>
      <c r="N145" s="178"/>
      <c r="O145" s="178">
        <f t="shared" si="218"/>
        <v>3422400</v>
      </c>
      <c r="P145" s="178">
        <f t="shared" si="218"/>
        <v>3422400</v>
      </c>
      <c r="Q145" s="178">
        <f t="shared" si="218"/>
        <v>25.829433962264154</v>
      </c>
      <c r="R145" s="178">
        <f t="shared" si="218"/>
        <v>5</v>
      </c>
      <c r="S145" s="178">
        <f t="shared" si="218"/>
        <v>6750000</v>
      </c>
      <c r="T145" s="178">
        <f t="shared" si="218"/>
        <v>0</v>
      </c>
      <c r="U145" s="178">
        <f t="shared" si="218"/>
        <v>0</v>
      </c>
      <c r="V145" s="178">
        <f t="shared" si="218"/>
        <v>123111600</v>
      </c>
      <c r="W145" s="178">
        <f t="shared" si="218"/>
        <v>175198380</v>
      </c>
      <c r="X145" s="154"/>
      <c r="Y145" s="154">
        <v>3312.5</v>
      </c>
      <c r="Z145" s="150" t="s">
        <v>361</v>
      </c>
      <c r="AA145" s="143"/>
    </row>
    <row r="146" spans="1:27" s="137" customFormat="1" ht="30.75">
      <c r="A146" s="164" t="s">
        <v>28</v>
      </c>
      <c r="B146" s="187" t="s">
        <v>394</v>
      </c>
      <c r="C146" s="164" t="s">
        <v>279</v>
      </c>
      <c r="D146" s="168">
        <f t="shared" ref="D146:D151" si="219">E146</f>
        <v>179.5</v>
      </c>
      <c r="E146" s="168">
        <v>179.5</v>
      </c>
      <c r="F146" s="164" t="s">
        <v>142</v>
      </c>
      <c r="G146" s="169">
        <v>52800</v>
      </c>
      <c r="H146" s="188">
        <f t="shared" ref="H146:H151" si="220">G146*2.5</f>
        <v>132000</v>
      </c>
      <c r="I146" s="169">
        <f t="shared" ref="I146:I151" si="221">D146*G146</f>
        <v>9477600</v>
      </c>
      <c r="J146" s="169">
        <f t="shared" ref="J146:J151" si="222">I146</f>
        <v>9477600</v>
      </c>
      <c r="K146" s="169">
        <v>10000</v>
      </c>
      <c r="L146" s="169">
        <f t="shared" ref="L146:L151" si="223">D146*K146</f>
        <v>1795000</v>
      </c>
      <c r="M146" s="169">
        <f t="shared" ref="M146:M151" si="224">D146*H146</f>
        <v>23694000</v>
      </c>
      <c r="N146" s="169">
        <v>4000</v>
      </c>
      <c r="O146" s="169">
        <f t="shared" ref="O146:O151" si="225">D146*N146</f>
        <v>718000</v>
      </c>
      <c r="P146" s="171">
        <f t="shared" ref="P146:P151" si="226">D146*N146</f>
        <v>718000</v>
      </c>
      <c r="Q146" s="171">
        <f>D145/Y145*100</f>
        <v>25.829433962264154</v>
      </c>
      <c r="R146" s="169">
        <v>5</v>
      </c>
      <c r="S146" s="173">
        <f>+IF(Q146&gt;70,R146*12*30*15000,IF(Q146&gt;=30,R146*6*30*15000,R146*3*30*15000))</f>
        <v>6750000</v>
      </c>
      <c r="T146" s="169"/>
      <c r="U146" s="169"/>
      <c r="V146" s="171">
        <f t="shared" si="207"/>
        <v>31162000</v>
      </c>
      <c r="W146" s="171">
        <f t="shared" si="208"/>
        <v>42434600</v>
      </c>
      <c r="X146" s="189"/>
      <c r="Y146" s="189"/>
      <c r="Z146" s="164" t="s">
        <v>362</v>
      </c>
      <c r="AA146" s="143"/>
    </row>
    <row r="147" spans="1:27" s="137" customFormat="1" ht="30.75">
      <c r="A147" s="164" t="s">
        <v>28</v>
      </c>
      <c r="B147" s="187" t="s">
        <v>394</v>
      </c>
      <c r="C147" s="164" t="s">
        <v>279</v>
      </c>
      <c r="D147" s="168">
        <f t="shared" si="219"/>
        <v>102.3</v>
      </c>
      <c r="E147" s="168">
        <v>102.3</v>
      </c>
      <c r="F147" s="164" t="s">
        <v>142</v>
      </c>
      <c r="G147" s="169">
        <v>52800</v>
      </c>
      <c r="H147" s="188">
        <f t="shared" si="220"/>
        <v>132000</v>
      </c>
      <c r="I147" s="169">
        <f t="shared" si="221"/>
        <v>5401440</v>
      </c>
      <c r="J147" s="169">
        <f t="shared" si="222"/>
        <v>5401440</v>
      </c>
      <c r="K147" s="169">
        <v>10000</v>
      </c>
      <c r="L147" s="169">
        <f t="shared" si="223"/>
        <v>1023000</v>
      </c>
      <c r="M147" s="169">
        <f t="shared" si="224"/>
        <v>13503600</v>
      </c>
      <c r="N147" s="169">
        <v>4000</v>
      </c>
      <c r="O147" s="169">
        <f t="shared" si="225"/>
        <v>409200</v>
      </c>
      <c r="P147" s="171">
        <f t="shared" si="226"/>
        <v>409200</v>
      </c>
      <c r="Q147" s="207"/>
      <c r="R147" s="169"/>
      <c r="S147" s="169"/>
      <c r="T147" s="169"/>
      <c r="U147" s="169"/>
      <c r="V147" s="171">
        <f t="shared" si="207"/>
        <v>13912800</v>
      </c>
      <c r="W147" s="171">
        <f t="shared" si="208"/>
        <v>20337240</v>
      </c>
      <c r="X147" s="189"/>
      <c r="Y147" s="189"/>
      <c r="Z147" s="164"/>
      <c r="AA147" s="143"/>
    </row>
    <row r="148" spans="1:27" s="137" customFormat="1" ht="30.75">
      <c r="A148" s="164" t="s">
        <v>28</v>
      </c>
      <c r="B148" s="187" t="s">
        <v>394</v>
      </c>
      <c r="C148" s="164" t="s">
        <v>279</v>
      </c>
      <c r="D148" s="168">
        <f t="shared" si="219"/>
        <v>179.5</v>
      </c>
      <c r="E148" s="168">
        <v>179.5</v>
      </c>
      <c r="F148" s="164" t="s">
        <v>137</v>
      </c>
      <c r="G148" s="169">
        <v>52800</v>
      </c>
      <c r="H148" s="188">
        <f t="shared" si="220"/>
        <v>132000</v>
      </c>
      <c r="I148" s="169">
        <f t="shared" si="221"/>
        <v>9477600</v>
      </c>
      <c r="J148" s="169">
        <f t="shared" si="222"/>
        <v>9477600</v>
      </c>
      <c r="K148" s="169">
        <v>7000</v>
      </c>
      <c r="L148" s="169">
        <f t="shared" si="223"/>
        <v>1256500</v>
      </c>
      <c r="M148" s="169">
        <f t="shared" si="224"/>
        <v>23694000</v>
      </c>
      <c r="N148" s="169">
        <v>4000</v>
      </c>
      <c r="O148" s="169">
        <f t="shared" si="225"/>
        <v>718000</v>
      </c>
      <c r="P148" s="171">
        <f t="shared" si="226"/>
        <v>718000</v>
      </c>
      <c r="Q148" s="207"/>
      <c r="R148" s="169"/>
      <c r="S148" s="169"/>
      <c r="T148" s="169"/>
      <c r="U148" s="169"/>
      <c r="V148" s="171">
        <f t="shared" si="207"/>
        <v>24412000</v>
      </c>
      <c r="W148" s="171">
        <f t="shared" si="208"/>
        <v>35146100</v>
      </c>
      <c r="X148" s="189"/>
      <c r="Y148" s="189"/>
      <c r="Z148" s="164"/>
      <c r="AA148" s="143"/>
    </row>
    <row r="149" spans="1:27" s="137" customFormat="1" ht="30.75">
      <c r="A149" s="164" t="s">
        <v>28</v>
      </c>
      <c r="B149" s="187" t="s">
        <v>394</v>
      </c>
      <c r="C149" s="164" t="s">
        <v>279</v>
      </c>
      <c r="D149" s="168">
        <v>25.5</v>
      </c>
      <c r="E149" s="168">
        <v>25.5</v>
      </c>
      <c r="F149" s="164" t="s">
        <v>142</v>
      </c>
      <c r="G149" s="169">
        <v>52800</v>
      </c>
      <c r="H149" s="188">
        <f t="shared" si="220"/>
        <v>132000</v>
      </c>
      <c r="I149" s="169">
        <f t="shared" si="221"/>
        <v>1346400</v>
      </c>
      <c r="J149" s="169">
        <f t="shared" si="222"/>
        <v>1346400</v>
      </c>
      <c r="K149" s="169">
        <v>10000</v>
      </c>
      <c r="L149" s="169">
        <f t="shared" si="223"/>
        <v>255000</v>
      </c>
      <c r="M149" s="169">
        <f t="shared" si="224"/>
        <v>3366000</v>
      </c>
      <c r="N149" s="169">
        <v>4000</v>
      </c>
      <c r="O149" s="169">
        <f t="shared" si="225"/>
        <v>102000</v>
      </c>
      <c r="P149" s="171">
        <f t="shared" si="226"/>
        <v>102000</v>
      </c>
      <c r="Q149" s="207"/>
      <c r="R149" s="169"/>
      <c r="S149" s="169"/>
      <c r="T149" s="169"/>
      <c r="U149" s="169"/>
      <c r="V149" s="171">
        <f t="shared" si="207"/>
        <v>3468000</v>
      </c>
      <c r="W149" s="171">
        <f t="shared" si="208"/>
        <v>5069400</v>
      </c>
      <c r="X149" s="189"/>
      <c r="Y149" s="189"/>
      <c r="Z149" s="164" t="s">
        <v>363</v>
      </c>
      <c r="AA149" s="143"/>
    </row>
    <row r="150" spans="1:27" s="137" customFormat="1" ht="30.75">
      <c r="A150" s="164" t="s">
        <v>28</v>
      </c>
      <c r="B150" s="187" t="s">
        <v>394</v>
      </c>
      <c r="C150" s="164" t="s">
        <v>279</v>
      </c>
      <c r="D150" s="168">
        <f t="shared" si="219"/>
        <v>289.10000000000002</v>
      </c>
      <c r="E150" s="168">
        <v>289.10000000000002</v>
      </c>
      <c r="F150" s="164" t="s">
        <v>137</v>
      </c>
      <c r="G150" s="169">
        <v>52800</v>
      </c>
      <c r="H150" s="188">
        <f t="shared" si="220"/>
        <v>132000</v>
      </c>
      <c r="I150" s="169">
        <f t="shared" si="221"/>
        <v>15264480.000000002</v>
      </c>
      <c r="J150" s="169">
        <f t="shared" si="222"/>
        <v>15264480.000000002</v>
      </c>
      <c r="K150" s="169">
        <v>7000</v>
      </c>
      <c r="L150" s="169">
        <f t="shared" si="223"/>
        <v>2023700.0000000002</v>
      </c>
      <c r="M150" s="169">
        <f t="shared" si="224"/>
        <v>38161200</v>
      </c>
      <c r="N150" s="169">
        <v>4000</v>
      </c>
      <c r="O150" s="169">
        <f t="shared" si="225"/>
        <v>1156400</v>
      </c>
      <c r="P150" s="171">
        <f t="shared" si="226"/>
        <v>1156400</v>
      </c>
      <c r="Q150" s="207"/>
      <c r="R150" s="169"/>
      <c r="S150" s="169"/>
      <c r="T150" s="169"/>
      <c r="U150" s="169"/>
      <c r="V150" s="171">
        <f t="shared" si="207"/>
        <v>39317600</v>
      </c>
      <c r="W150" s="171">
        <f t="shared" si="208"/>
        <v>56605780</v>
      </c>
      <c r="X150" s="189"/>
      <c r="Y150" s="189"/>
      <c r="Z150" s="164"/>
      <c r="AA150" s="143"/>
    </row>
    <row r="151" spans="1:27" s="137" customFormat="1" ht="30.75">
      <c r="A151" s="164" t="s">
        <v>28</v>
      </c>
      <c r="B151" s="187" t="s">
        <v>394</v>
      </c>
      <c r="C151" s="164" t="s">
        <v>279</v>
      </c>
      <c r="D151" s="168">
        <f t="shared" si="219"/>
        <v>79.7</v>
      </c>
      <c r="E151" s="168">
        <v>79.7</v>
      </c>
      <c r="F151" s="164" t="s">
        <v>137</v>
      </c>
      <c r="G151" s="169">
        <v>52800</v>
      </c>
      <c r="H151" s="188">
        <f t="shared" si="220"/>
        <v>132000</v>
      </c>
      <c r="I151" s="169">
        <f t="shared" si="221"/>
        <v>4208160</v>
      </c>
      <c r="J151" s="169">
        <f t="shared" si="222"/>
        <v>4208160</v>
      </c>
      <c r="K151" s="169">
        <v>7000</v>
      </c>
      <c r="L151" s="169">
        <f t="shared" si="223"/>
        <v>557900</v>
      </c>
      <c r="M151" s="169">
        <f t="shared" si="224"/>
        <v>10520400</v>
      </c>
      <c r="N151" s="169">
        <v>4000</v>
      </c>
      <c r="O151" s="169">
        <f t="shared" si="225"/>
        <v>318800</v>
      </c>
      <c r="P151" s="171">
        <f t="shared" si="226"/>
        <v>318800</v>
      </c>
      <c r="Q151" s="207"/>
      <c r="R151" s="169"/>
      <c r="S151" s="169"/>
      <c r="T151" s="169"/>
      <c r="U151" s="169"/>
      <c r="V151" s="171">
        <f t="shared" si="207"/>
        <v>10839200</v>
      </c>
      <c r="W151" s="171">
        <f t="shared" si="208"/>
        <v>15605260</v>
      </c>
      <c r="X151" s="189"/>
      <c r="Y151" s="189"/>
      <c r="Z151" s="164"/>
      <c r="AA151" s="143"/>
    </row>
    <row r="152" spans="1:27" s="137" customFormat="1" ht="36" customHeight="1">
      <c r="A152" s="150">
        <v>54</v>
      </c>
      <c r="B152" s="127" t="s">
        <v>364</v>
      </c>
      <c r="C152" s="150" t="s">
        <v>279</v>
      </c>
      <c r="D152" s="177">
        <f>SUM(D153:D153)</f>
        <v>164.9</v>
      </c>
      <c r="E152" s="177">
        <f t="shared" ref="E152:W152" si="227">SUM(E153:E153)</f>
        <v>164.9</v>
      </c>
      <c r="F152" s="186">
        <f t="shared" si="227"/>
        <v>0</v>
      </c>
      <c r="G152" s="186">
        <f t="shared" si="227"/>
        <v>52800</v>
      </c>
      <c r="H152" s="186">
        <f t="shared" si="227"/>
        <v>132000</v>
      </c>
      <c r="I152" s="178">
        <f t="shared" si="227"/>
        <v>8706720</v>
      </c>
      <c r="J152" s="178">
        <f t="shared" si="227"/>
        <v>8706720</v>
      </c>
      <c r="K152" s="178"/>
      <c r="L152" s="178">
        <f t="shared" si="227"/>
        <v>1154300</v>
      </c>
      <c r="M152" s="178">
        <f t="shared" si="227"/>
        <v>21766800</v>
      </c>
      <c r="N152" s="178"/>
      <c r="O152" s="178">
        <f t="shared" si="227"/>
        <v>0</v>
      </c>
      <c r="P152" s="178">
        <f t="shared" si="227"/>
        <v>659600</v>
      </c>
      <c r="Q152" s="178">
        <f t="shared" si="227"/>
        <v>3.5274236330966033</v>
      </c>
      <c r="R152" s="178">
        <f t="shared" si="227"/>
        <v>0</v>
      </c>
      <c r="S152" s="178">
        <f t="shared" si="227"/>
        <v>0</v>
      </c>
      <c r="T152" s="178">
        <f t="shared" si="227"/>
        <v>0</v>
      </c>
      <c r="U152" s="178">
        <f t="shared" si="227"/>
        <v>0</v>
      </c>
      <c r="V152" s="178">
        <f t="shared" si="227"/>
        <v>22426400</v>
      </c>
      <c r="W152" s="178">
        <f t="shared" si="227"/>
        <v>32287420</v>
      </c>
      <c r="X152" s="154"/>
      <c r="Y152" s="150">
        <v>4674.8</v>
      </c>
      <c r="Z152" s="184">
        <f>SUM(Z153:Z153)</f>
        <v>0</v>
      </c>
      <c r="AA152" s="143">
        <f>V152-W152</f>
        <v>-9861020</v>
      </c>
    </row>
    <row r="153" spans="1:27" s="191" customFormat="1" ht="33" customHeight="1">
      <c r="A153" s="164" t="s">
        <v>28</v>
      </c>
      <c r="B153" s="187" t="s">
        <v>364</v>
      </c>
      <c r="C153" s="166" t="s">
        <v>320</v>
      </c>
      <c r="D153" s="167">
        <v>164.9</v>
      </c>
      <c r="E153" s="168">
        <v>164.9</v>
      </c>
      <c r="F153" s="164" t="s">
        <v>137</v>
      </c>
      <c r="G153" s="169">
        <v>52800</v>
      </c>
      <c r="H153" s="170">
        <f>G153*2.5</f>
        <v>132000</v>
      </c>
      <c r="I153" s="171">
        <f>D153*G153</f>
        <v>8706720</v>
      </c>
      <c r="J153" s="171">
        <f>I153</f>
        <v>8706720</v>
      </c>
      <c r="K153" s="169">
        <v>7000</v>
      </c>
      <c r="L153" s="171">
        <f>D153*K153</f>
        <v>1154300</v>
      </c>
      <c r="M153" s="171">
        <f>D153*H153</f>
        <v>21766800</v>
      </c>
      <c r="N153" s="171">
        <v>4000</v>
      </c>
      <c r="O153" s="171"/>
      <c r="P153" s="171">
        <f>D153*N153</f>
        <v>659600</v>
      </c>
      <c r="Q153" s="171">
        <f>D152/Y152*100</f>
        <v>3.5274236330966033</v>
      </c>
      <c r="R153" s="172"/>
      <c r="S153" s="173"/>
      <c r="T153" s="171"/>
      <c r="U153" s="171"/>
      <c r="V153" s="171">
        <f t="shared" si="207"/>
        <v>22426400</v>
      </c>
      <c r="W153" s="171">
        <f t="shared" si="208"/>
        <v>32287420</v>
      </c>
      <c r="X153" s="147"/>
      <c r="Y153" s="174"/>
      <c r="Z153" s="174" t="s">
        <v>365</v>
      </c>
    </row>
    <row r="154" spans="1:27" s="157" customFormat="1" ht="33" customHeight="1">
      <c r="A154" s="158">
        <v>55</v>
      </c>
      <c r="B154" s="126" t="s">
        <v>366</v>
      </c>
      <c r="C154" s="158" t="s">
        <v>279</v>
      </c>
      <c r="D154" s="160">
        <f>SUM(D155:D155)</f>
        <v>454</v>
      </c>
      <c r="E154" s="160">
        <f t="shared" ref="E154:W154" si="228">SUM(E155:E155)</f>
        <v>454</v>
      </c>
      <c r="F154" s="160">
        <f t="shared" si="228"/>
        <v>0</v>
      </c>
      <c r="G154" s="160">
        <f t="shared" si="228"/>
        <v>52800</v>
      </c>
      <c r="H154" s="160">
        <f t="shared" si="228"/>
        <v>132000</v>
      </c>
      <c r="I154" s="161">
        <f t="shared" si="228"/>
        <v>23971200</v>
      </c>
      <c r="J154" s="161">
        <f t="shared" si="228"/>
        <v>23971200</v>
      </c>
      <c r="K154" s="161">
        <f t="shared" si="228"/>
        <v>10000</v>
      </c>
      <c r="L154" s="161">
        <f t="shared" si="228"/>
        <v>4540000</v>
      </c>
      <c r="M154" s="161">
        <f t="shared" si="228"/>
        <v>59928000</v>
      </c>
      <c r="N154" s="161">
        <f t="shared" si="228"/>
        <v>4000</v>
      </c>
      <c r="O154" s="161">
        <f t="shared" si="228"/>
        <v>0</v>
      </c>
      <c r="P154" s="161">
        <f t="shared" si="228"/>
        <v>1816000</v>
      </c>
      <c r="Q154" s="161">
        <f t="shared" si="228"/>
        <v>12.82196113872571</v>
      </c>
      <c r="R154" s="161">
        <f t="shared" si="228"/>
        <v>0</v>
      </c>
      <c r="S154" s="161">
        <f t="shared" si="228"/>
        <v>0</v>
      </c>
      <c r="T154" s="161">
        <f t="shared" si="228"/>
        <v>0</v>
      </c>
      <c r="U154" s="161">
        <f t="shared" si="228"/>
        <v>0</v>
      </c>
      <c r="V154" s="161">
        <f t="shared" si="228"/>
        <v>61744000</v>
      </c>
      <c r="W154" s="161">
        <f t="shared" si="228"/>
        <v>90255200</v>
      </c>
      <c r="X154" s="155"/>
      <c r="Y154" s="151">
        <v>3540.8</v>
      </c>
      <c r="Z154" s="163"/>
    </row>
    <row r="155" spans="1:27" s="191" customFormat="1" ht="33" customHeight="1">
      <c r="A155" s="164" t="s">
        <v>28</v>
      </c>
      <c r="B155" s="187" t="s">
        <v>366</v>
      </c>
      <c r="C155" s="164" t="s">
        <v>279</v>
      </c>
      <c r="D155" s="167">
        <f t="shared" ref="D155:D158" si="229">E155</f>
        <v>454</v>
      </c>
      <c r="E155" s="168">
        <v>454</v>
      </c>
      <c r="F155" s="164" t="s">
        <v>142</v>
      </c>
      <c r="G155" s="169">
        <v>52800</v>
      </c>
      <c r="H155" s="170">
        <f>G155*2.5</f>
        <v>132000</v>
      </c>
      <c r="I155" s="171">
        <f>D155*G155</f>
        <v>23971200</v>
      </c>
      <c r="J155" s="171">
        <f>I155</f>
        <v>23971200</v>
      </c>
      <c r="K155" s="169">
        <v>10000</v>
      </c>
      <c r="L155" s="171">
        <f>D155*K155</f>
        <v>4540000</v>
      </c>
      <c r="M155" s="171">
        <f>D155*H155</f>
        <v>59928000</v>
      </c>
      <c r="N155" s="171">
        <v>4000</v>
      </c>
      <c r="O155" s="171"/>
      <c r="P155" s="171">
        <f>D155*N155</f>
        <v>1816000</v>
      </c>
      <c r="Q155" s="171">
        <f>D154/Y154*100</f>
        <v>12.82196113872571</v>
      </c>
      <c r="R155" s="172"/>
      <c r="S155" s="173"/>
      <c r="T155" s="171"/>
      <c r="U155" s="171"/>
      <c r="V155" s="171">
        <f t="shared" si="207"/>
        <v>61744000</v>
      </c>
      <c r="W155" s="171">
        <f t="shared" si="208"/>
        <v>90255200</v>
      </c>
      <c r="X155" s="171"/>
      <c r="Y155" s="175"/>
      <c r="Z155" s="174" t="s">
        <v>367</v>
      </c>
    </row>
    <row r="156" spans="1:27" s="157" customFormat="1" ht="33" customHeight="1">
      <c r="A156" s="150">
        <v>56</v>
      </c>
      <c r="B156" s="127" t="s">
        <v>368</v>
      </c>
      <c r="C156" s="150" t="s">
        <v>279</v>
      </c>
      <c r="D156" s="177">
        <f>SUM(D157:D158)</f>
        <v>8869.4</v>
      </c>
      <c r="E156" s="177">
        <f t="shared" ref="E156:W156" si="230">SUM(E157:E158)</f>
        <v>8869.4</v>
      </c>
      <c r="F156" s="177">
        <f t="shared" si="230"/>
        <v>0</v>
      </c>
      <c r="G156" s="177">
        <f t="shared" si="230"/>
        <v>80200</v>
      </c>
      <c r="H156" s="177">
        <f t="shared" si="230"/>
        <v>200500</v>
      </c>
      <c r="I156" s="178">
        <f t="shared" si="230"/>
        <v>131022684</v>
      </c>
      <c r="J156" s="178">
        <f t="shared" si="230"/>
        <v>131022684</v>
      </c>
      <c r="K156" s="178">
        <f t="shared" si="230"/>
        <v>0</v>
      </c>
      <c r="L156" s="178">
        <f t="shared" si="230"/>
        <v>0</v>
      </c>
      <c r="M156" s="178">
        <f t="shared" si="230"/>
        <v>0</v>
      </c>
      <c r="N156" s="178">
        <f t="shared" si="230"/>
        <v>0</v>
      </c>
      <c r="O156" s="178">
        <f t="shared" si="230"/>
        <v>0</v>
      </c>
      <c r="P156" s="178">
        <f t="shared" si="230"/>
        <v>0</v>
      </c>
      <c r="Q156" s="178">
        <f t="shared" si="230"/>
        <v>0</v>
      </c>
      <c r="R156" s="178">
        <f t="shared" si="230"/>
        <v>0</v>
      </c>
      <c r="S156" s="178">
        <f t="shared" si="230"/>
        <v>0</v>
      </c>
      <c r="T156" s="178">
        <f t="shared" si="230"/>
        <v>0</v>
      </c>
      <c r="U156" s="178">
        <f t="shared" si="230"/>
        <v>0</v>
      </c>
      <c r="V156" s="178">
        <f t="shared" si="230"/>
        <v>0</v>
      </c>
      <c r="W156" s="178">
        <f t="shared" si="230"/>
        <v>131022684</v>
      </c>
      <c r="X156" s="208"/>
      <c r="Y156" s="151">
        <v>15135.1</v>
      </c>
      <c r="Z156" s="163" t="s">
        <v>369</v>
      </c>
    </row>
    <row r="157" spans="1:27" s="191" customFormat="1" ht="33" customHeight="1">
      <c r="A157" s="164" t="s">
        <v>28</v>
      </c>
      <c r="B157" s="187" t="s">
        <v>368</v>
      </c>
      <c r="C157" s="164" t="s">
        <v>279</v>
      </c>
      <c r="D157" s="167">
        <f t="shared" si="229"/>
        <v>7626.8</v>
      </c>
      <c r="E157" s="168">
        <v>7626.8</v>
      </c>
      <c r="F157" s="164" t="s">
        <v>142</v>
      </c>
      <c r="G157" s="169">
        <v>52800</v>
      </c>
      <c r="H157" s="170">
        <f>G157*2.5</f>
        <v>132000</v>
      </c>
      <c r="I157" s="171">
        <f t="shared" ref="I157:I161" si="231">D157*G157*0.3</f>
        <v>120808512</v>
      </c>
      <c r="J157" s="171">
        <f>I157</f>
        <v>120808512</v>
      </c>
      <c r="K157" s="169"/>
      <c r="L157" s="171">
        <v>0</v>
      </c>
      <c r="M157" s="171">
        <v>0</v>
      </c>
      <c r="N157" s="171"/>
      <c r="O157" s="171"/>
      <c r="P157" s="171">
        <f>D157*N157</f>
        <v>0</v>
      </c>
      <c r="Q157" s="171"/>
      <c r="R157" s="172"/>
      <c r="S157" s="173"/>
      <c r="T157" s="171"/>
      <c r="U157" s="171"/>
      <c r="V157" s="171">
        <f t="shared" si="207"/>
        <v>0</v>
      </c>
      <c r="W157" s="171">
        <f t="shared" si="208"/>
        <v>120808512</v>
      </c>
      <c r="X157" s="171"/>
      <c r="Y157" s="175"/>
      <c r="Z157" s="174"/>
    </row>
    <row r="158" spans="1:27" s="191" customFormat="1" ht="33" customHeight="1">
      <c r="A158" s="164" t="s">
        <v>28</v>
      </c>
      <c r="B158" s="187" t="s">
        <v>368</v>
      </c>
      <c r="C158" s="164" t="s">
        <v>279</v>
      </c>
      <c r="D158" s="167">
        <f t="shared" si="229"/>
        <v>1242.5999999999999</v>
      </c>
      <c r="E158" s="168">
        <v>1242.5999999999999</v>
      </c>
      <c r="F158" s="164" t="s">
        <v>370</v>
      </c>
      <c r="G158" s="169">
        <v>27400</v>
      </c>
      <c r="H158" s="170">
        <f>G158*2.5</f>
        <v>68500</v>
      </c>
      <c r="I158" s="171">
        <f t="shared" si="231"/>
        <v>10214172</v>
      </c>
      <c r="J158" s="171">
        <f>I158</f>
        <v>10214172</v>
      </c>
      <c r="K158" s="169"/>
      <c r="L158" s="171">
        <f>D158*K158</f>
        <v>0</v>
      </c>
      <c r="M158" s="171">
        <v>0</v>
      </c>
      <c r="N158" s="171"/>
      <c r="O158" s="171"/>
      <c r="P158" s="171">
        <f>D158*N158</f>
        <v>0</v>
      </c>
      <c r="Q158" s="171"/>
      <c r="R158" s="172"/>
      <c r="S158" s="173"/>
      <c r="T158" s="171"/>
      <c r="U158" s="171"/>
      <c r="V158" s="171">
        <f t="shared" si="207"/>
        <v>0</v>
      </c>
      <c r="W158" s="171">
        <f t="shared" si="208"/>
        <v>10214172</v>
      </c>
      <c r="X158" s="171"/>
      <c r="Y158" s="175"/>
      <c r="Z158" s="174"/>
    </row>
    <row r="159" spans="1:27" s="157" customFormat="1" ht="33" customHeight="1">
      <c r="A159" s="150">
        <v>57</v>
      </c>
      <c r="B159" s="127" t="s">
        <v>371</v>
      </c>
      <c r="C159" s="150" t="s">
        <v>279</v>
      </c>
      <c r="D159" s="177">
        <f>SUM(D160:D161)</f>
        <v>5053.3999999999996</v>
      </c>
      <c r="E159" s="177">
        <f t="shared" ref="E159:I159" si="232">SUM(E160:E161)</f>
        <v>5053.3999999999996</v>
      </c>
      <c r="F159" s="177">
        <f t="shared" si="232"/>
        <v>0</v>
      </c>
      <c r="G159" s="177">
        <f t="shared" si="232"/>
        <v>105600</v>
      </c>
      <c r="H159" s="177">
        <f t="shared" si="232"/>
        <v>264000</v>
      </c>
      <c r="I159" s="178">
        <f t="shared" si="232"/>
        <v>80045856</v>
      </c>
      <c r="J159" s="178">
        <f t="shared" ref="J159:W159" si="233">SUM(J160:J161)</f>
        <v>80045856</v>
      </c>
      <c r="K159" s="178">
        <f t="shared" si="233"/>
        <v>0</v>
      </c>
      <c r="L159" s="178">
        <f t="shared" si="233"/>
        <v>0</v>
      </c>
      <c r="M159" s="178">
        <f t="shared" si="233"/>
        <v>0</v>
      </c>
      <c r="N159" s="178">
        <f t="shared" si="233"/>
        <v>0</v>
      </c>
      <c r="O159" s="178">
        <f t="shared" si="233"/>
        <v>0</v>
      </c>
      <c r="P159" s="178">
        <f t="shared" si="233"/>
        <v>0</v>
      </c>
      <c r="Q159" s="178">
        <f t="shared" si="233"/>
        <v>0</v>
      </c>
      <c r="R159" s="178">
        <f t="shared" si="233"/>
        <v>8</v>
      </c>
      <c r="S159" s="178">
        <f t="shared" si="233"/>
        <v>0</v>
      </c>
      <c r="T159" s="178">
        <f t="shared" si="233"/>
        <v>0</v>
      </c>
      <c r="U159" s="178">
        <f t="shared" si="233"/>
        <v>0</v>
      </c>
      <c r="V159" s="178">
        <f t="shared" si="233"/>
        <v>0</v>
      </c>
      <c r="W159" s="178">
        <f t="shared" si="233"/>
        <v>80045856</v>
      </c>
      <c r="X159" s="208"/>
      <c r="Y159" s="151"/>
      <c r="Z159" s="163"/>
    </row>
    <row r="160" spans="1:27" s="191" customFormat="1" ht="33" customHeight="1">
      <c r="A160" s="164" t="s">
        <v>28</v>
      </c>
      <c r="B160" s="187" t="s">
        <v>372</v>
      </c>
      <c r="C160" s="164" t="s">
        <v>279</v>
      </c>
      <c r="D160" s="167">
        <v>4291.2</v>
      </c>
      <c r="E160" s="168">
        <v>4291.2</v>
      </c>
      <c r="F160" s="164" t="s">
        <v>142</v>
      </c>
      <c r="G160" s="169">
        <v>52800</v>
      </c>
      <c r="H160" s="170">
        <f t="shared" ref="H160:H161" si="234">G160*2.5</f>
        <v>132000</v>
      </c>
      <c r="I160" s="171">
        <f t="shared" si="231"/>
        <v>67972608</v>
      </c>
      <c r="J160" s="171">
        <f t="shared" ref="J160:J161" si="235">I160</f>
        <v>67972608</v>
      </c>
      <c r="K160" s="169"/>
      <c r="L160" s="171"/>
      <c r="M160" s="171"/>
      <c r="N160" s="171"/>
      <c r="O160" s="171"/>
      <c r="P160" s="171">
        <f t="shared" ref="P160:P161" si="236">D160*N160</f>
        <v>0</v>
      </c>
      <c r="Q160" s="171"/>
      <c r="R160" s="172">
        <v>8</v>
      </c>
      <c r="S160" s="173"/>
      <c r="T160" s="171"/>
      <c r="U160" s="171"/>
      <c r="V160" s="171">
        <f t="shared" si="207"/>
        <v>0</v>
      </c>
      <c r="W160" s="171">
        <f t="shared" si="208"/>
        <v>67972608</v>
      </c>
      <c r="X160" s="171"/>
      <c r="Y160" s="175"/>
      <c r="Z160" s="174" t="s">
        <v>373</v>
      </c>
    </row>
    <row r="161" spans="1:42" s="191" customFormat="1" ht="33" customHeight="1">
      <c r="A161" s="164" t="s">
        <v>28</v>
      </c>
      <c r="B161" s="187" t="s">
        <v>371</v>
      </c>
      <c r="C161" s="164" t="s">
        <v>279</v>
      </c>
      <c r="D161" s="167">
        <f t="shared" ref="D161" si="237">E161</f>
        <v>762.2</v>
      </c>
      <c r="E161" s="168">
        <v>762.2</v>
      </c>
      <c r="F161" s="164" t="s">
        <v>142</v>
      </c>
      <c r="G161" s="169">
        <v>52800</v>
      </c>
      <c r="H161" s="170">
        <f t="shared" si="234"/>
        <v>132000</v>
      </c>
      <c r="I161" s="171">
        <f t="shared" si="231"/>
        <v>12073248</v>
      </c>
      <c r="J161" s="171">
        <f t="shared" si="235"/>
        <v>12073248</v>
      </c>
      <c r="K161" s="169"/>
      <c r="L161" s="171"/>
      <c r="M161" s="171"/>
      <c r="N161" s="171"/>
      <c r="O161" s="171"/>
      <c r="P161" s="171">
        <f t="shared" si="236"/>
        <v>0</v>
      </c>
      <c r="Q161" s="171"/>
      <c r="R161" s="172"/>
      <c r="S161" s="171"/>
      <c r="T161" s="171"/>
      <c r="U161" s="171"/>
      <c r="V161" s="171">
        <f t="shared" si="207"/>
        <v>0</v>
      </c>
      <c r="W161" s="171">
        <f t="shared" si="208"/>
        <v>12073248</v>
      </c>
      <c r="X161" s="171"/>
      <c r="Y161" s="175"/>
      <c r="Z161" s="174"/>
    </row>
    <row r="162" spans="1:42" s="157" customFormat="1" ht="33" customHeight="1">
      <c r="A162" s="150">
        <v>58</v>
      </c>
      <c r="B162" s="127" t="s">
        <v>374</v>
      </c>
      <c r="C162" s="150" t="s">
        <v>279</v>
      </c>
      <c r="D162" s="177">
        <f>SUM(D163:D163)</f>
        <v>348.7</v>
      </c>
      <c r="E162" s="177">
        <f t="shared" ref="E162:W162" si="238">SUM(E163:E163)</f>
        <v>348.7</v>
      </c>
      <c r="F162" s="177">
        <f t="shared" si="238"/>
        <v>0</v>
      </c>
      <c r="G162" s="177">
        <f t="shared" si="238"/>
        <v>52800</v>
      </c>
      <c r="H162" s="177">
        <f t="shared" si="238"/>
        <v>132000</v>
      </c>
      <c r="I162" s="178">
        <f t="shared" si="238"/>
        <v>18411360</v>
      </c>
      <c r="J162" s="178">
        <f t="shared" si="238"/>
        <v>18411360</v>
      </c>
      <c r="K162" s="178"/>
      <c r="L162" s="178">
        <f t="shared" si="238"/>
        <v>2440900</v>
      </c>
      <c r="M162" s="178">
        <f t="shared" si="238"/>
        <v>46028400</v>
      </c>
      <c r="N162" s="178"/>
      <c r="O162" s="178">
        <f t="shared" si="238"/>
        <v>0</v>
      </c>
      <c r="P162" s="178">
        <f t="shared" si="238"/>
        <v>1394800</v>
      </c>
      <c r="Q162" s="178">
        <f t="shared" si="238"/>
        <v>23.246666666666666</v>
      </c>
      <c r="R162" s="178">
        <f t="shared" si="238"/>
        <v>1</v>
      </c>
      <c r="S162" s="178">
        <f t="shared" si="238"/>
        <v>1350000</v>
      </c>
      <c r="T162" s="178">
        <f t="shared" si="238"/>
        <v>0</v>
      </c>
      <c r="U162" s="178">
        <f t="shared" si="238"/>
        <v>0</v>
      </c>
      <c r="V162" s="178">
        <f t="shared" si="238"/>
        <v>48773200</v>
      </c>
      <c r="W162" s="178">
        <f t="shared" si="238"/>
        <v>69625460</v>
      </c>
      <c r="X162" s="208"/>
      <c r="Y162" s="151">
        <v>1500</v>
      </c>
      <c r="Z162" s="163"/>
    </row>
    <row r="163" spans="1:42" s="191" customFormat="1" ht="33" customHeight="1">
      <c r="A163" s="164" t="s">
        <v>28</v>
      </c>
      <c r="B163" s="187" t="s">
        <v>374</v>
      </c>
      <c r="C163" s="164" t="s">
        <v>279</v>
      </c>
      <c r="D163" s="167">
        <f>E163</f>
        <v>348.7</v>
      </c>
      <c r="E163" s="168">
        <v>348.7</v>
      </c>
      <c r="F163" s="164" t="s">
        <v>137</v>
      </c>
      <c r="G163" s="169">
        <v>52800</v>
      </c>
      <c r="H163" s="170">
        <f>G163*2.5</f>
        <v>132000</v>
      </c>
      <c r="I163" s="171">
        <f t="shared" ref="I163:I165" si="239">D163*G163</f>
        <v>18411360</v>
      </c>
      <c r="J163" s="171">
        <f>I163</f>
        <v>18411360</v>
      </c>
      <c r="K163" s="169">
        <v>7000</v>
      </c>
      <c r="L163" s="171">
        <f t="shared" ref="L163" si="240">D163*K163</f>
        <v>2440900</v>
      </c>
      <c r="M163" s="171">
        <f t="shared" ref="M163:M165" si="241">D163*H163</f>
        <v>46028400</v>
      </c>
      <c r="N163" s="171">
        <v>4000</v>
      </c>
      <c r="O163" s="171"/>
      <c r="P163" s="171">
        <f>D163*N163</f>
        <v>1394800</v>
      </c>
      <c r="Q163" s="171">
        <f>D162/Y162*100</f>
        <v>23.246666666666666</v>
      </c>
      <c r="R163" s="172">
        <v>1</v>
      </c>
      <c r="S163" s="173">
        <f>+IF(Q163&gt;70,R163*12*30*15000,IF(Q163&gt;=30,R163*6*30*15000,R163*3*30*15000))</f>
        <v>1350000</v>
      </c>
      <c r="T163" s="171"/>
      <c r="U163" s="171"/>
      <c r="V163" s="171">
        <f t="shared" si="207"/>
        <v>48773200</v>
      </c>
      <c r="W163" s="171">
        <f t="shared" si="208"/>
        <v>69625460</v>
      </c>
      <c r="X163" s="171"/>
      <c r="Y163" s="175"/>
      <c r="Z163" s="174" t="s">
        <v>375</v>
      </c>
    </row>
    <row r="164" spans="1:42" s="174" customFormat="1" ht="34.15" customHeight="1">
      <c r="A164" s="199">
        <v>59</v>
      </c>
      <c r="B164" s="200" t="s">
        <v>237</v>
      </c>
      <c r="C164" s="199" t="s">
        <v>233</v>
      </c>
      <c r="D164" s="201">
        <f>SUM(D165:D165)</f>
        <v>180.1</v>
      </c>
      <c r="E164" s="201">
        <f t="shared" ref="E164:W164" si="242">SUM(E165:E165)</f>
        <v>180.1</v>
      </c>
      <c r="F164" s="201">
        <f t="shared" si="242"/>
        <v>0</v>
      </c>
      <c r="G164" s="201">
        <f t="shared" si="242"/>
        <v>52800</v>
      </c>
      <c r="H164" s="201">
        <f t="shared" si="242"/>
        <v>132000</v>
      </c>
      <c r="I164" s="202">
        <f t="shared" si="242"/>
        <v>9509280</v>
      </c>
      <c r="J164" s="202">
        <f t="shared" si="242"/>
        <v>9509280</v>
      </c>
      <c r="K164" s="202">
        <f t="shared" si="242"/>
        <v>7000</v>
      </c>
      <c r="L164" s="202">
        <f t="shared" si="242"/>
        <v>1260700</v>
      </c>
      <c r="M164" s="202">
        <f t="shared" si="242"/>
        <v>23773200</v>
      </c>
      <c r="N164" s="202">
        <f t="shared" si="242"/>
        <v>4000</v>
      </c>
      <c r="O164" s="202">
        <f t="shared" si="242"/>
        <v>0</v>
      </c>
      <c r="P164" s="202">
        <f t="shared" si="242"/>
        <v>720400</v>
      </c>
      <c r="Q164" s="202">
        <f t="shared" si="242"/>
        <v>7.139176279383201</v>
      </c>
      <c r="R164" s="202">
        <f t="shared" si="242"/>
        <v>0</v>
      </c>
      <c r="S164" s="202">
        <f t="shared" si="242"/>
        <v>0</v>
      </c>
      <c r="T164" s="202">
        <f t="shared" si="242"/>
        <v>0</v>
      </c>
      <c r="U164" s="202">
        <f t="shared" si="242"/>
        <v>0</v>
      </c>
      <c r="V164" s="202">
        <f t="shared" si="242"/>
        <v>24493600</v>
      </c>
      <c r="W164" s="202">
        <f t="shared" si="242"/>
        <v>35263580</v>
      </c>
      <c r="X164" s="201"/>
      <c r="Y164" s="201">
        <v>2522.6999999999998</v>
      </c>
      <c r="Z164" s="202" t="s">
        <v>341</v>
      </c>
      <c r="AA164" s="209">
        <f>SUM(AA165:AA165)</f>
        <v>2522.6999999999998</v>
      </c>
      <c r="AB164" s="143"/>
      <c r="AC164" s="143"/>
      <c r="AD164" s="143"/>
      <c r="AE164" s="143"/>
      <c r="AF164" s="210"/>
      <c r="AG164" s="143"/>
      <c r="AH164" s="143"/>
      <c r="AI164" s="143"/>
      <c r="AJ164" s="210"/>
      <c r="AK164" s="210"/>
      <c r="AL164" s="210"/>
      <c r="AM164" s="210"/>
      <c r="AN164" s="210"/>
      <c r="AO164" s="143"/>
      <c r="AP164" s="143"/>
    </row>
    <row r="165" spans="1:42" s="174" customFormat="1" ht="34.15" customHeight="1">
      <c r="A165" s="203" t="s">
        <v>28</v>
      </c>
      <c r="B165" s="204" t="s">
        <v>237</v>
      </c>
      <c r="C165" s="203" t="s">
        <v>233</v>
      </c>
      <c r="D165" s="205">
        <v>180.1</v>
      </c>
      <c r="E165" s="205">
        <v>180.1</v>
      </c>
      <c r="F165" s="203" t="s">
        <v>137</v>
      </c>
      <c r="G165" s="206">
        <v>52800</v>
      </c>
      <c r="H165" s="211">
        <f>G165*2.5</f>
        <v>132000</v>
      </c>
      <c r="I165" s="206">
        <f t="shared" si="239"/>
        <v>9509280</v>
      </c>
      <c r="J165" s="206">
        <f>I165</f>
        <v>9509280</v>
      </c>
      <c r="K165" s="169">
        <v>7000</v>
      </c>
      <c r="L165" s="171">
        <f>D165*K165</f>
        <v>1260700</v>
      </c>
      <c r="M165" s="171">
        <f t="shared" si="241"/>
        <v>23773200</v>
      </c>
      <c r="N165" s="171">
        <v>4000</v>
      </c>
      <c r="O165" s="171"/>
      <c r="P165" s="171">
        <f>D165*N165</f>
        <v>720400</v>
      </c>
      <c r="Q165" s="171">
        <f>D164/Y164*100</f>
        <v>7.139176279383201</v>
      </c>
      <c r="R165" s="172"/>
      <c r="S165" s="173"/>
      <c r="T165" s="171"/>
      <c r="U165" s="171"/>
      <c r="V165" s="171">
        <f t="shared" si="207"/>
        <v>24493600</v>
      </c>
      <c r="W165" s="171">
        <f t="shared" si="208"/>
        <v>35263580</v>
      </c>
      <c r="X165" s="206"/>
      <c r="Y165" s="151"/>
      <c r="Z165" s="206" t="s">
        <v>342</v>
      </c>
      <c r="AA165" s="212">
        <v>2522.6999999999998</v>
      </c>
      <c r="AB165" s="143"/>
      <c r="AC165" s="143"/>
      <c r="AD165" s="143"/>
      <c r="AE165" s="143"/>
      <c r="AF165" s="210"/>
      <c r="AG165" s="143"/>
      <c r="AH165" s="143"/>
      <c r="AI165" s="143"/>
      <c r="AJ165" s="210"/>
      <c r="AK165" s="210"/>
      <c r="AL165" s="210"/>
      <c r="AM165" s="210"/>
      <c r="AN165" s="210"/>
      <c r="AO165" s="143"/>
      <c r="AP165" s="143"/>
    </row>
    <row r="166" spans="1:42" s="174" customFormat="1" ht="16.5">
      <c r="A166" s="213"/>
      <c r="B166" s="214"/>
      <c r="C166" s="213"/>
      <c r="D166" s="215"/>
      <c r="E166" s="215"/>
      <c r="F166" s="213"/>
      <c r="G166" s="216"/>
      <c r="H166" s="217"/>
      <c r="I166" s="216"/>
      <c r="J166" s="216"/>
      <c r="K166" s="218"/>
      <c r="L166" s="219"/>
      <c r="M166" s="219"/>
      <c r="N166" s="219"/>
      <c r="O166" s="219"/>
      <c r="P166" s="219"/>
      <c r="Q166" s="219"/>
      <c r="R166" s="220"/>
      <c r="S166" s="221"/>
      <c r="T166" s="219"/>
      <c r="U166" s="219"/>
      <c r="V166" s="219"/>
      <c r="W166" s="219"/>
      <c r="X166" s="216"/>
      <c r="Y166" s="222"/>
      <c r="Z166" s="216"/>
      <c r="AA166" s="223"/>
      <c r="AB166" s="143"/>
      <c r="AC166" s="143"/>
      <c r="AD166" s="143"/>
      <c r="AE166" s="143"/>
      <c r="AF166" s="210"/>
      <c r="AG166" s="143"/>
      <c r="AH166" s="143"/>
      <c r="AI166" s="143"/>
      <c r="AJ166" s="210"/>
      <c r="AK166" s="210"/>
      <c r="AL166" s="210"/>
      <c r="AM166" s="210"/>
      <c r="AN166" s="210"/>
      <c r="AO166" s="143"/>
      <c r="AP166" s="143"/>
    </row>
    <row r="167" spans="1:42" ht="19.149999999999999">
      <c r="P167" s="226"/>
      <c r="Q167" s="297" t="s">
        <v>383</v>
      </c>
      <c r="R167" s="297"/>
      <c r="S167" s="297"/>
      <c r="T167" s="297"/>
      <c r="U167" s="297"/>
      <c r="V167" s="297"/>
      <c r="W167" s="297"/>
      <c r="Y167" s="148"/>
      <c r="AA167" s="135"/>
      <c r="AM167" s="227"/>
    </row>
    <row r="168" spans="1:42" s="228" customFormat="1" ht="18.75">
      <c r="D168" s="292" t="s">
        <v>384</v>
      </c>
      <c r="E168" s="292"/>
      <c r="F168" s="292"/>
      <c r="G168" s="292"/>
      <c r="H168" s="292"/>
      <c r="I168" s="292"/>
      <c r="J168" s="292"/>
      <c r="K168" s="292"/>
      <c r="L168" s="292"/>
      <c r="M168" s="292"/>
      <c r="N168" s="229"/>
      <c r="O168" s="229"/>
      <c r="P168" s="230"/>
      <c r="Q168" s="298" t="s">
        <v>385</v>
      </c>
      <c r="R168" s="298"/>
      <c r="S168" s="298"/>
      <c r="T168" s="298"/>
      <c r="U168" s="298"/>
      <c r="V168" s="298"/>
      <c r="W168" s="298"/>
      <c r="AM168" s="231"/>
    </row>
    <row r="169" spans="1:42">
      <c r="P169" s="226"/>
      <c r="Q169" s="232"/>
      <c r="R169" s="225"/>
      <c r="S169" s="232"/>
      <c r="T169" s="225"/>
      <c r="Y169" s="233"/>
      <c r="AA169" s="135"/>
      <c r="AM169" s="227"/>
    </row>
    <row r="170" spans="1:42">
      <c r="P170" s="226"/>
      <c r="Q170" s="232"/>
      <c r="R170" s="225"/>
      <c r="S170" s="232"/>
      <c r="T170" s="225"/>
      <c r="Y170" s="233"/>
      <c r="AA170" s="135"/>
      <c r="AM170" s="227"/>
    </row>
    <row r="171" spans="1:42">
      <c r="P171" s="226"/>
      <c r="Q171" s="232"/>
      <c r="R171" s="225"/>
      <c r="S171" s="232"/>
      <c r="T171" s="225"/>
      <c r="Y171" s="233"/>
      <c r="AA171" s="135"/>
      <c r="AM171" s="227"/>
    </row>
    <row r="172" spans="1:42">
      <c r="P172" s="226"/>
      <c r="Q172" s="232"/>
      <c r="R172" s="225"/>
      <c r="S172" s="232"/>
      <c r="T172" s="225"/>
      <c r="Y172" s="233"/>
      <c r="AA172" s="135"/>
      <c r="AM172" s="227"/>
    </row>
    <row r="173" spans="1:42">
      <c r="P173" s="226"/>
      <c r="Q173" s="232"/>
      <c r="R173" s="225"/>
      <c r="S173" s="232"/>
      <c r="T173" s="225"/>
      <c r="Y173" s="233"/>
      <c r="AA173" s="135"/>
      <c r="AM173" s="227"/>
    </row>
    <row r="174" spans="1:42">
      <c r="P174" s="226"/>
      <c r="Q174" s="232"/>
      <c r="R174" s="225"/>
      <c r="S174" s="232"/>
      <c r="T174" s="225"/>
      <c r="Y174" s="233"/>
      <c r="AA174" s="135"/>
      <c r="AM174" s="227"/>
    </row>
    <row r="175" spans="1:42">
      <c r="P175" s="226"/>
      <c r="Q175" s="232"/>
      <c r="R175" s="225"/>
      <c r="S175" s="232"/>
      <c r="T175" s="225"/>
      <c r="Y175" s="233"/>
      <c r="AA175" s="135"/>
      <c r="AM175" s="227"/>
    </row>
    <row r="176" spans="1:42">
      <c r="P176" s="226"/>
      <c r="Q176" s="232"/>
      <c r="R176" s="225"/>
      <c r="S176" s="232"/>
      <c r="T176" s="225"/>
      <c r="Y176" s="233"/>
      <c r="AA176" s="135"/>
      <c r="AM176" s="227"/>
    </row>
    <row r="177" spans="1:39">
      <c r="P177" s="226"/>
      <c r="Q177" s="232"/>
      <c r="R177" s="225"/>
      <c r="S177" s="232"/>
      <c r="T177" s="225"/>
      <c r="Y177" s="233"/>
      <c r="AA177" s="135"/>
      <c r="AM177" s="227"/>
    </row>
    <row r="178" spans="1:39" s="234" customFormat="1" ht="19.899999999999999">
      <c r="A178" s="295" t="s">
        <v>387</v>
      </c>
      <c r="B178" s="295"/>
      <c r="C178" s="295"/>
      <c r="D178" s="295"/>
      <c r="E178" s="295"/>
      <c r="F178" s="295"/>
      <c r="G178" s="295"/>
      <c r="H178" s="295"/>
      <c r="I178" s="295"/>
      <c r="J178" s="295"/>
      <c r="K178" s="295"/>
      <c r="L178" s="295"/>
      <c r="M178" s="295"/>
      <c r="N178" s="295"/>
      <c r="O178" s="295"/>
      <c r="P178" s="295"/>
      <c r="Q178" s="295"/>
      <c r="R178" s="253"/>
      <c r="S178" s="296" t="s">
        <v>386</v>
      </c>
      <c r="T178" s="296"/>
      <c r="U178" s="296"/>
      <c r="V178" s="296"/>
      <c r="W178" s="253"/>
      <c r="AA178" s="235"/>
      <c r="AM178" s="236"/>
    </row>
  </sheetData>
  <autoFilter ref="A9:Z180"/>
  <mergeCells count="33">
    <mergeCell ref="B1:F1"/>
    <mergeCell ref="B2:F2"/>
    <mergeCell ref="A4:V4"/>
    <mergeCell ref="A5:V5"/>
    <mergeCell ref="D7:E7"/>
    <mergeCell ref="I7:J7"/>
    <mergeCell ref="K7:L7"/>
    <mergeCell ref="M7:V7"/>
    <mergeCell ref="Y7:Y9"/>
    <mergeCell ref="A7:A9"/>
    <mergeCell ref="B7:B9"/>
    <mergeCell ref="C7:C9"/>
    <mergeCell ref="D8:D9"/>
    <mergeCell ref="E8:E9"/>
    <mergeCell ref="F7:F9"/>
    <mergeCell ref="G7:G9"/>
    <mergeCell ref="H7:H9"/>
    <mergeCell ref="I8:I9"/>
    <mergeCell ref="J8:J9"/>
    <mergeCell ref="K8:K9"/>
    <mergeCell ref="W7:W9"/>
    <mergeCell ref="M8:M9"/>
    <mergeCell ref="V8:V9"/>
    <mergeCell ref="N8:P8"/>
    <mergeCell ref="L8:L9"/>
    <mergeCell ref="S178:V178"/>
    <mergeCell ref="A178:Q178"/>
    <mergeCell ref="T8:U8"/>
    <mergeCell ref="X8:X10"/>
    <mergeCell ref="Q167:W167"/>
    <mergeCell ref="D168:M168"/>
    <mergeCell ref="Q168:W168"/>
    <mergeCell ref="Q8:S8"/>
  </mergeCells>
  <pageMargins left="0.47222222222222199" right="0.25" top="0.55069444444444404" bottom="0.43263888888888902" header="0.29861111111111099" footer="0.196527777777778"/>
  <pageSetup paperSize="9" scale="5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7"/>
  <sheetViews>
    <sheetView tabSelected="1" zoomScale="85" zoomScaleNormal="85" workbookViewId="0">
      <pane xSplit="2" ySplit="9" topLeftCell="P10" activePane="bottomRight" state="frozen"/>
      <selection pane="topRight"/>
      <selection pane="bottomLeft"/>
      <selection pane="bottomRight" activeCell="M163" sqref="M163"/>
    </sheetView>
  </sheetViews>
  <sheetFormatPr defaultColWidth="9" defaultRowHeight="13.9"/>
  <cols>
    <col min="1" max="1" width="5.73046875" style="148" customWidth="1"/>
    <col min="2" max="2" width="23.73046875" style="148" customWidth="1"/>
    <col min="3" max="3" width="13.59765625" style="148" customWidth="1"/>
    <col min="4" max="4" width="12" style="224" customWidth="1"/>
    <col min="5" max="5" width="12.3984375" style="224" customWidth="1"/>
    <col min="6" max="6" width="8.59765625" style="148" customWidth="1"/>
    <col min="7" max="7" width="14.73046875" style="225" hidden="1" customWidth="1"/>
    <col min="8" max="8" width="15.86328125" style="148" hidden="1" customWidth="1"/>
    <col min="9" max="9" width="14" style="225" customWidth="1"/>
    <col min="10" max="10" width="15.73046875" style="225" customWidth="1"/>
    <col min="11" max="11" width="12" style="225" customWidth="1"/>
    <col min="12" max="12" width="12.73046875" style="225" customWidth="1"/>
    <col min="13" max="13" width="14.59765625" style="225" customWidth="1"/>
    <col min="14" max="14" width="10.265625" style="225" customWidth="1"/>
    <col min="15" max="15" width="14.73046875" style="225" hidden="1" customWidth="1"/>
    <col min="16" max="16" width="13.3984375" style="225" customWidth="1"/>
    <col min="17" max="17" width="11.265625" style="225" customWidth="1"/>
    <col min="18" max="18" width="15.265625" style="238" customWidth="1"/>
    <col min="19" max="19" width="14" style="225" customWidth="1"/>
    <col min="20" max="20" width="15.265625" style="232" customWidth="1"/>
    <col min="21" max="21" width="14.73046875" style="225" customWidth="1"/>
    <col min="22" max="22" width="15.59765625" style="225" customWidth="1"/>
    <col min="23" max="23" width="15.3984375" style="225" customWidth="1"/>
    <col min="24" max="24" width="18.86328125" style="148" customWidth="1"/>
    <col min="25" max="25" width="15.265625" style="149" customWidth="1"/>
    <col min="26" max="26" width="22.265625" style="148" customWidth="1"/>
    <col min="27" max="27" width="15.73046875" style="148" customWidth="1"/>
    <col min="28" max="16384" width="9" style="148"/>
  </cols>
  <sheetData>
    <row r="1" spans="1:29" s="137" customFormat="1" ht="18.75">
      <c r="A1" s="128"/>
      <c r="B1" s="303" t="s">
        <v>402</v>
      </c>
      <c r="C1" s="303"/>
      <c r="D1" s="303"/>
      <c r="E1" s="303"/>
      <c r="F1" s="303"/>
      <c r="G1" s="128"/>
      <c r="H1" s="128"/>
      <c r="I1" s="129"/>
      <c r="J1" s="129"/>
      <c r="K1" s="129"/>
      <c r="L1" s="129"/>
      <c r="M1" s="129"/>
      <c r="N1" s="129"/>
      <c r="O1" s="129"/>
      <c r="P1" s="129"/>
      <c r="Q1" s="130"/>
      <c r="R1" s="129"/>
      <c r="S1" s="131"/>
      <c r="T1" s="129"/>
      <c r="U1" s="129"/>
      <c r="V1" s="129"/>
      <c r="W1" s="132"/>
      <c r="X1" s="133"/>
      <c r="Y1" s="134"/>
      <c r="Z1" s="134"/>
      <c r="AA1" s="135"/>
      <c r="AB1" s="136"/>
      <c r="AC1" s="136"/>
    </row>
    <row r="2" spans="1:29" s="137" customFormat="1" ht="17.25">
      <c r="A2" s="138"/>
      <c r="B2" s="300" t="s">
        <v>399</v>
      </c>
      <c r="C2" s="300"/>
      <c r="D2" s="300"/>
      <c r="E2" s="300"/>
      <c r="F2" s="300"/>
      <c r="G2" s="139"/>
      <c r="H2" s="139"/>
      <c r="I2" s="129"/>
      <c r="J2" s="129"/>
      <c r="K2" s="129"/>
      <c r="L2" s="129"/>
      <c r="M2" s="129"/>
      <c r="N2" s="129"/>
      <c r="O2" s="129"/>
      <c r="P2" s="129"/>
      <c r="Q2" s="130"/>
      <c r="R2" s="129"/>
      <c r="S2" s="131"/>
      <c r="T2" s="129"/>
      <c r="U2" s="129"/>
      <c r="V2" s="129"/>
      <c r="W2" s="132"/>
      <c r="X2" s="133"/>
      <c r="Y2" s="134"/>
      <c r="Z2" s="134"/>
      <c r="AA2" s="135"/>
      <c r="AB2" s="136"/>
      <c r="AC2" s="136"/>
    </row>
    <row r="3" spans="1:29" s="137" customFormat="1" ht="6" customHeight="1">
      <c r="A3" s="140"/>
      <c r="B3" s="139"/>
      <c r="C3" s="141"/>
      <c r="D3" s="142"/>
      <c r="E3" s="142"/>
      <c r="F3" s="139"/>
      <c r="G3" s="139"/>
      <c r="H3" s="139"/>
      <c r="I3" s="129"/>
      <c r="J3" s="129"/>
      <c r="K3" s="129"/>
      <c r="L3" s="129"/>
      <c r="M3" s="129"/>
      <c r="N3" s="129"/>
      <c r="O3" s="129"/>
      <c r="P3" s="129"/>
      <c r="Q3" s="130"/>
      <c r="R3" s="129"/>
      <c r="S3" s="131"/>
      <c r="T3" s="129"/>
      <c r="U3" s="129"/>
      <c r="V3" s="129"/>
      <c r="W3" s="132"/>
      <c r="X3" s="133"/>
      <c r="Y3" s="134"/>
      <c r="Z3" s="141"/>
      <c r="AA3" s="135"/>
      <c r="AB3" s="136"/>
      <c r="AC3" s="136"/>
    </row>
    <row r="4" spans="1:29" s="137" customFormat="1" ht="17.25">
      <c r="A4" s="300" t="s">
        <v>400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132"/>
      <c r="X4" s="133"/>
      <c r="Y4" s="133"/>
      <c r="Z4" s="133"/>
      <c r="AA4" s="135"/>
      <c r="AB4" s="136"/>
      <c r="AC4" s="136"/>
    </row>
    <row r="5" spans="1:29" s="137" customFormat="1" ht="17.25" customHeight="1">
      <c r="A5" s="301" t="s">
        <v>401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132"/>
      <c r="X5" s="133"/>
      <c r="Y5" s="133"/>
      <c r="Z5" s="133"/>
      <c r="AA5" s="135"/>
      <c r="AB5" s="136"/>
      <c r="AC5" s="136"/>
    </row>
    <row r="6" spans="1:29" ht="9" customHeight="1">
      <c r="A6" s="143"/>
      <c r="B6" s="144"/>
      <c r="C6" s="143"/>
      <c r="D6" s="145"/>
      <c r="E6" s="145"/>
      <c r="F6" s="143"/>
      <c r="G6" s="131"/>
      <c r="H6" s="143"/>
      <c r="I6" s="131"/>
      <c r="J6" s="131"/>
      <c r="K6" s="131"/>
      <c r="L6" s="131"/>
      <c r="M6" s="131"/>
      <c r="N6" s="131"/>
      <c r="O6" s="131"/>
      <c r="P6" s="131"/>
      <c r="Q6" s="131"/>
      <c r="R6" s="146"/>
      <c r="S6" s="147"/>
      <c r="T6" s="147"/>
      <c r="U6" s="131"/>
      <c r="V6" s="131"/>
      <c r="W6" s="131"/>
    </row>
    <row r="7" spans="1:29" ht="35.25" customHeight="1">
      <c r="A7" s="290" t="s">
        <v>7</v>
      </c>
      <c r="B7" s="290" t="s">
        <v>8</v>
      </c>
      <c r="C7" s="290" t="s">
        <v>9</v>
      </c>
      <c r="D7" s="283" t="s">
        <v>389</v>
      </c>
      <c r="E7" s="283"/>
      <c r="F7" s="290" t="s">
        <v>12</v>
      </c>
      <c r="G7" s="281" t="s">
        <v>260</v>
      </c>
      <c r="H7" s="281" t="s">
        <v>261</v>
      </c>
      <c r="I7" s="281" t="s">
        <v>262</v>
      </c>
      <c r="J7" s="281"/>
      <c r="K7" s="281" t="s">
        <v>263</v>
      </c>
      <c r="L7" s="281"/>
      <c r="M7" s="281" t="s">
        <v>264</v>
      </c>
      <c r="N7" s="281"/>
      <c r="O7" s="281"/>
      <c r="P7" s="281"/>
      <c r="Q7" s="281"/>
      <c r="R7" s="282"/>
      <c r="S7" s="281"/>
      <c r="T7" s="281"/>
      <c r="U7" s="281"/>
      <c r="V7" s="281"/>
      <c r="W7" s="281" t="s">
        <v>265</v>
      </c>
      <c r="Y7" s="283" t="s">
        <v>266</v>
      </c>
    </row>
    <row r="8" spans="1:29" ht="33.4" customHeight="1">
      <c r="A8" s="290"/>
      <c r="B8" s="290"/>
      <c r="C8" s="290"/>
      <c r="D8" s="283" t="s">
        <v>20</v>
      </c>
      <c r="E8" s="291" t="s">
        <v>267</v>
      </c>
      <c r="F8" s="290"/>
      <c r="G8" s="281"/>
      <c r="H8" s="281"/>
      <c r="I8" s="281" t="s">
        <v>268</v>
      </c>
      <c r="J8" s="281" t="s">
        <v>269</v>
      </c>
      <c r="K8" s="281" t="s">
        <v>270</v>
      </c>
      <c r="L8" s="281" t="s">
        <v>271</v>
      </c>
      <c r="M8" s="281" t="s">
        <v>272</v>
      </c>
      <c r="N8" s="281" t="s">
        <v>273</v>
      </c>
      <c r="O8" s="281"/>
      <c r="P8" s="281"/>
      <c r="Q8" s="281" t="s">
        <v>21</v>
      </c>
      <c r="R8" s="282"/>
      <c r="S8" s="281"/>
      <c r="T8" s="281" t="s">
        <v>24</v>
      </c>
      <c r="U8" s="281"/>
      <c r="V8" s="281" t="s">
        <v>274</v>
      </c>
      <c r="W8" s="281"/>
      <c r="X8" s="283"/>
      <c r="Y8" s="283"/>
      <c r="AA8" s="155"/>
    </row>
    <row r="9" spans="1:29" s="156" customFormat="1" ht="42.75" customHeight="1">
      <c r="A9" s="290"/>
      <c r="B9" s="290"/>
      <c r="C9" s="290"/>
      <c r="D9" s="283"/>
      <c r="E9" s="291"/>
      <c r="F9" s="290"/>
      <c r="G9" s="281"/>
      <c r="H9" s="281"/>
      <c r="I9" s="281"/>
      <c r="J9" s="281"/>
      <c r="K9" s="281"/>
      <c r="L9" s="281"/>
      <c r="M9" s="281"/>
      <c r="N9" s="152" t="s">
        <v>270</v>
      </c>
      <c r="O9" s="152"/>
      <c r="P9" s="152" t="s">
        <v>271</v>
      </c>
      <c r="Q9" s="152" t="s">
        <v>275</v>
      </c>
      <c r="R9" s="153" t="s">
        <v>276</v>
      </c>
      <c r="S9" s="152" t="s">
        <v>277</v>
      </c>
      <c r="T9" s="152" t="s">
        <v>278</v>
      </c>
      <c r="U9" s="152" t="s">
        <v>277</v>
      </c>
      <c r="V9" s="281"/>
      <c r="W9" s="281"/>
      <c r="X9" s="283"/>
      <c r="Y9" s="283"/>
      <c r="AA9" s="155"/>
    </row>
    <row r="10" spans="1:29" s="157" customFormat="1" ht="33" customHeight="1">
      <c r="A10" s="150"/>
      <c r="B10" s="150" t="s">
        <v>132</v>
      </c>
      <c r="C10" s="150"/>
      <c r="D10" s="151">
        <f t="shared" ref="D10:J10" si="0">SUM(D11:D165)/2</f>
        <v>37047.499999999993</v>
      </c>
      <c r="E10" s="151">
        <f t="shared" si="0"/>
        <v>37047.499999999993</v>
      </c>
      <c r="F10" s="151">
        <f t="shared" si="0"/>
        <v>0</v>
      </c>
      <c r="G10" s="151">
        <f t="shared" si="0"/>
        <v>4462600</v>
      </c>
      <c r="H10" s="151">
        <f t="shared" si="0"/>
        <v>11156500</v>
      </c>
      <c r="I10" s="152">
        <f t="shared" si="0"/>
        <v>1432052700</v>
      </c>
      <c r="J10" s="152">
        <f t="shared" si="0"/>
        <v>1432052700</v>
      </c>
      <c r="K10" s="152"/>
      <c r="L10" s="152">
        <f>SUM(L11:L165)/2</f>
        <v>185035900</v>
      </c>
      <c r="M10" s="152">
        <f>SUM(M11:M165)/2</f>
        <v>3052460400</v>
      </c>
      <c r="N10" s="152"/>
      <c r="O10" s="152">
        <f>SUM(O11:O165)/2</f>
        <v>28680400</v>
      </c>
      <c r="P10" s="152">
        <f>SUM(P11:P165)/2</f>
        <v>92498800</v>
      </c>
      <c r="Q10" s="152"/>
      <c r="R10" s="152"/>
      <c r="S10" s="152">
        <f>SUM(S11:S165)/2</f>
        <v>175500000</v>
      </c>
      <c r="T10" s="152">
        <f>SUM(T11:T165)/2</f>
        <v>0</v>
      </c>
      <c r="U10" s="152">
        <f>SUM(U11:U165)/2</f>
        <v>21000000</v>
      </c>
      <c r="V10" s="152">
        <f>SUM(V11:V165)/2</f>
        <v>3341459200</v>
      </c>
      <c r="W10" s="152">
        <f>SUM(W11:W165)/2</f>
        <v>4958547800</v>
      </c>
      <c r="X10" s="283"/>
      <c r="Y10" s="151"/>
      <c r="AA10" s="155"/>
    </row>
    <row r="11" spans="1:29" s="163" customFormat="1" ht="33" customHeight="1">
      <c r="A11" s="158">
        <v>1</v>
      </c>
      <c r="B11" s="159" t="str">
        <f t="shared" ref="B11:B16" si="1">B12</f>
        <v>Hà Thị Xuân</v>
      </c>
      <c r="C11" s="158" t="s">
        <v>279</v>
      </c>
      <c r="D11" s="160">
        <f>SUM(D12:D12)</f>
        <v>369.3</v>
      </c>
      <c r="E11" s="160">
        <f t="shared" ref="E11:W11" si="2">SUM(E12:E12)</f>
        <v>369.3</v>
      </c>
      <c r="F11" s="160">
        <f t="shared" si="2"/>
        <v>0</v>
      </c>
      <c r="G11" s="160">
        <f t="shared" si="2"/>
        <v>52800</v>
      </c>
      <c r="H11" s="160">
        <f t="shared" si="2"/>
        <v>132000</v>
      </c>
      <c r="I11" s="161">
        <f t="shared" si="2"/>
        <v>19499040</v>
      </c>
      <c r="J11" s="161">
        <f t="shared" si="2"/>
        <v>19499040</v>
      </c>
      <c r="K11" s="161"/>
      <c r="L11" s="161">
        <f t="shared" si="2"/>
        <v>3693000</v>
      </c>
      <c r="M11" s="161">
        <f t="shared" si="2"/>
        <v>48747600</v>
      </c>
      <c r="N11" s="161"/>
      <c r="O11" s="161">
        <f t="shared" si="2"/>
        <v>0</v>
      </c>
      <c r="P11" s="161">
        <f t="shared" si="2"/>
        <v>1477200</v>
      </c>
      <c r="Q11" s="161">
        <f t="shared" si="2"/>
        <v>9.5227044171114734</v>
      </c>
      <c r="R11" s="161">
        <f t="shared" si="2"/>
        <v>0</v>
      </c>
      <c r="S11" s="161">
        <f t="shared" si="2"/>
        <v>0</v>
      </c>
      <c r="T11" s="161">
        <f t="shared" si="2"/>
        <v>0</v>
      </c>
      <c r="U11" s="161">
        <f t="shared" si="2"/>
        <v>0</v>
      </c>
      <c r="V11" s="161">
        <f t="shared" si="2"/>
        <v>50224800</v>
      </c>
      <c r="W11" s="161">
        <f t="shared" si="2"/>
        <v>73416840</v>
      </c>
      <c r="X11" s="155">
        <v>73416840</v>
      </c>
      <c r="Y11" s="162">
        <v>3878.1</v>
      </c>
      <c r="Z11" s="163">
        <f>W11-X11</f>
        <v>0</v>
      </c>
      <c r="AA11" s="155"/>
    </row>
    <row r="12" spans="1:29" s="174" customFormat="1" ht="33" customHeight="1">
      <c r="A12" s="164" t="s">
        <v>28</v>
      </c>
      <c r="B12" s="165" t="s">
        <v>280</v>
      </c>
      <c r="C12" s="166" t="s">
        <v>279</v>
      </c>
      <c r="D12" s="167">
        <v>369.3</v>
      </c>
      <c r="E12" s="168">
        <v>369.3</v>
      </c>
      <c r="F12" s="164" t="s">
        <v>142</v>
      </c>
      <c r="G12" s="169">
        <v>52800</v>
      </c>
      <c r="H12" s="170">
        <f t="shared" ref="H12:H15" si="3">G12*2.5</f>
        <v>132000</v>
      </c>
      <c r="I12" s="171">
        <f>D12*G12</f>
        <v>19499040</v>
      </c>
      <c r="J12" s="171">
        <f t="shared" ref="J12:J15" si="4">I12</f>
        <v>19499040</v>
      </c>
      <c r="K12" s="169">
        <v>10000</v>
      </c>
      <c r="L12" s="171">
        <f t="shared" ref="L12:L15" si="5">D12*K12</f>
        <v>3693000</v>
      </c>
      <c r="M12" s="171">
        <f t="shared" ref="M12:M15" si="6">D12*H12</f>
        <v>48747600</v>
      </c>
      <c r="N12" s="171">
        <v>4000</v>
      </c>
      <c r="O12" s="171"/>
      <c r="P12" s="171">
        <f t="shared" ref="P12:P15" si="7">D12*N12</f>
        <v>1477200</v>
      </c>
      <c r="Q12" s="171">
        <f>D11/Y11*100</f>
        <v>9.5227044171114734</v>
      </c>
      <c r="R12" s="172"/>
      <c r="S12" s="173">
        <f t="shared" ref="S12:S14" si="8">+IF(Q12&gt;70,R12*12*30*15000,IF(Q12&gt;=30,R12*6*30*15000,R12*3*30*15000))</f>
        <v>0</v>
      </c>
      <c r="T12" s="171"/>
      <c r="U12" s="171"/>
      <c r="V12" s="171">
        <f>M12+P12+S12+U12</f>
        <v>50224800</v>
      </c>
      <c r="W12" s="171">
        <f>J12+L12+V12</f>
        <v>73416840</v>
      </c>
      <c r="Y12" s="175"/>
    </row>
    <row r="13" spans="1:29" s="163" customFormat="1" ht="33" customHeight="1">
      <c r="A13" s="150">
        <v>2</v>
      </c>
      <c r="B13" s="176" t="str">
        <f t="shared" si="1"/>
        <v>Phạm Đình Quang</v>
      </c>
      <c r="C13" s="158" t="s">
        <v>279</v>
      </c>
      <c r="D13" s="177">
        <f>SUM(D14:D15)</f>
        <v>204.2</v>
      </c>
      <c r="E13" s="177">
        <f t="shared" ref="E13:W13" si="9">SUM(E14:E15)</f>
        <v>204.2</v>
      </c>
      <c r="F13" s="177">
        <f t="shared" si="9"/>
        <v>0</v>
      </c>
      <c r="G13" s="177">
        <f t="shared" si="9"/>
        <v>105600</v>
      </c>
      <c r="H13" s="177">
        <f t="shared" si="9"/>
        <v>264000</v>
      </c>
      <c r="I13" s="178">
        <f t="shared" si="9"/>
        <v>10781760</v>
      </c>
      <c r="J13" s="178">
        <f t="shared" si="9"/>
        <v>10781760</v>
      </c>
      <c r="K13" s="178"/>
      <c r="L13" s="178">
        <f t="shared" si="9"/>
        <v>1746200</v>
      </c>
      <c r="M13" s="178">
        <f t="shared" si="9"/>
        <v>26954400</v>
      </c>
      <c r="N13" s="178"/>
      <c r="O13" s="178">
        <f t="shared" si="9"/>
        <v>0</v>
      </c>
      <c r="P13" s="178">
        <f t="shared" si="9"/>
        <v>816800</v>
      </c>
      <c r="Q13" s="178">
        <f t="shared" si="9"/>
        <v>6.5680283049211958</v>
      </c>
      <c r="R13" s="178">
        <f t="shared" si="9"/>
        <v>5</v>
      </c>
      <c r="S13" s="178">
        <f t="shared" si="9"/>
        <v>6750000</v>
      </c>
      <c r="T13" s="178">
        <f t="shared" si="9"/>
        <v>0</v>
      </c>
      <c r="U13" s="178">
        <f t="shared" si="9"/>
        <v>0</v>
      </c>
      <c r="V13" s="178">
        <f t="shared" si="9"/>
        <v>34521200</v>
      </c>
      <c r="W13" s="178">
        <f t="shared" si="9"/>
        <v>47049160</v>
      </c>
      <c r="X13" s="179">
        <v>47049160</v>
      </c>
      <c r="Y13" s="180">
        <v>3109</v>
      </c>
      <c r="Z13" s="163">
        <f>W13-X13</f>
        <v>0</v>
      </c>
      <c r="AA13" s="155"/>
    </row>
    <row r="14" spans="1:29" s="174" customFormat="1" ht="33" customHeight="1">
      <c r="A14" s="164" t="s">
        <v>28</v>
      </c>
      <c r="B14" s="181" t="s">
        <v>281</v>
      </c>
      <c r="C14" s="166" t="s">
        <v>279</v>
      </c>
      <c r="D14" s="167">
        <v>105.6</v>
      </c>
      <c r="E14" s="168">
        <v>105.6</v>
      </c>
      <c r="F14" s="164" t="s">
        <v>142</v>
      </c>
      <c r="G14" s="169">
        <v>52800</v>
      </c>
      <c r="H14" s="170">
        <f t="shared" si="3"/>
        <v>132000</v>
      </c>
      <c r="I14" s="171">
        <f t="shared" ref="I14:I15" si="10">D14*G14</f>
        <v>5575680</v>
      </c>
      <c r="J14" s="171">
        <f t="shared" si="4"/>
        <v>5575680</v>
      </c>
      <c r="K14" s="169">
        <v>10000</v>
      </c>
      <c r="L14" s="171">
        <f t="shared" si="5"/>
        <v>1056000</v>
      </c>
      <c r="M14" s="171">
        <f t="shared" si="6"/>
        <v>13939200</v>
      </c>
      <c r="N14" s="171">
        <v>4000</v>
      </c>
      <c r="O14" s="171"/>
      <c r="P14" s="171">
        <f t="shared" si="7"/>
        <v>422400</v>
      </c>
      <c r="Q14" s="171">
        <f>D13/Y13*100</f>
        <v>6.5680283049211958</v>
      </c>
      <c r="R14" s="172">
        <v>5</v>
      </c>
      <c r="S14" s="173">
        <f t="shared" si="8"/>
        <v>6750000</v>
      </c>
      <c r="T14" s="171"/>
      <c r="U14" s="171"/>
      <c r="V14" s="171">
        <f t="shared" ref="V14:V75" si="11">M14+P14+S14+U14</f>
        <v>21111600</v>
      </c>
      <c r="W14" s="171">
        <f t="shared" ref="W14:W75" si="12">J14+L14+V14</f>
        <v>27743280</v>
      </c>
      <c r="Y14" s="175"/>
      <c r="AA14" s="155"/>
    </row>
    <row r="15" spans="1:29" s="174" customFormat="1" ht="33" customHeight="1">
      <c r="A15" s="164" t="s">
        <v>28</v>
      </c>
      <c r="B15" s="181" t="str">
        <f>B14</f>
        <v>Phạm Đình Quang</v>
      </c>
      <c r="C15" s="166" t="s">
        <v>279</v>
      </c>
      <c r="D15" s="167">
        <v>98.6</v>
      </c>
      <c r="E15" s="168">
        <v>98.6</v>
      </c>
      <c r="F15" s="164" t="s">
        <v>30</v>
      </c>
      <c r="G15" s="169">
        <v>52800</v>
      </c>
      <c r="H15" s="170">
        <f t="shared" si="3"/>
        <v>132000</v>
      </c>
      <c r="I15" s="171">
        <f t="shared" si="10"/>
        <v>5206080</v>
      </c>
      <c r="J15" s="171">
        <f t="shared" si="4"/>
        <v>5206080</v>
      </c>
      <c r="K15" s="169">
        <v>7000</v>
      </c>
      <c r="L15" s="171">
        <f t="shared" si="5"/>
        <v>690200</v>
      </c>
      <c r="M15" s="171">
        <f t="shared" si="6"/>
        <v>13015200</v>
      </c>
      <c r="N15" s="171">
        <v>4000</v>
      </c>
      <c r="O15" s="171"/>
      <c r="P15" s="171">
        <f t="shared" si="7"/>
        <v>394400</v>
      </c>
      <c r="Q15" s="171"/>
      <c r="R15" s="172"/>
      <c r="S15" s="171"/>
      <c r="T15" s="171"/>
      <c r="U15" s="171"/>
      <c r="V15" s="171">
        <f t="shared" si="11"/>
        <v>13409600</v>
      </c>
      <c r="W15" s="171">
        <f t="shared" si="12"/>
        <v>19305880</v>
      </c>
      <c r="Y15" s="175"/>
    </row>
    <row r="16" spans="1:29" s="163" customFormat="1" ht="33" customHeight="1">
      <c r="A16" s="150">
        <v>3</v>
      </c>
      <c r="B16" s="176" t="str">
        <f t="shared" si="1"/>
        <v>Nguyễn Đắc</v>
      </c>
      <c r="C16" s="158" t="s">
        <v>279</v>
      </c>
      <c r="D16" s="177">
        <f>SUM(D17:D18)</f>
        <v>437.20000000000005</v>
      </c>
      <c r="E16" s="177">
        <f t="shared" ref="E16:W16" si="13">SUM(E17:E18)</f>
        <v>437.20000000000005</v>
      </c>
      <c r="F16" s="177">
        <f t="shared" si="13"/>
        <v>0</v>
      </c>
      <c r="G16" s="177">
        <f t="shared" si="13"/>
        <v>105600</v>
      </c>
      <c r="H16" s="177">
        <f t="shared" si="13"/>
        <v>264000</v>
      </c>
      <c r="I16" s="178">
        <f t="shared" si="13"/>
        <v>23084160</v>
      </c>
      <c r="J16" s="178">
        <f t="shared" si="13"/>
        <v>23084160</v>
      </c>
      <c r="K16" s="178"/>
      <c r="L16" s="178">
        <f t="shared" si="13"/>
        <v>3060400</v>
      </c>
      <c r="M16" s="178">
        <f t="shared" si="13"/>
        <v>57710400</v>
      </c>
      <c r="N16" s="178"/>
      <c r="O16" s="178">
        <f t="shared" si="13"/>
        <v>0</v>
      </c>
      <c r="P16" s="178">
        <f t="shared" si="13"/>
        <v>1748800</v>
      </c>
      <c r="Q16" s="178">
        <f t="shared" si="13"/>
        <v>14.663759852423278</v>
      </c>
      <c r="R16" s="178">
        <f t="shared" si="13"/>
        <v>3</v>
      </c>
      <c r="S16" s="178">
        <f t="shared" si="13"/>
        <v>4050000</v>
      </c>
      <c r="T16" s="178">
        <f t="shared" si="13"/>
        <v>0</v>
      </c>
      <c r="U16" s="178">
        <f t="shared" si="13"/>
        <v>0</v>
      </c>
      <c r="V16" s="178">
        <f t="shared" si="13"/>
        <v>63509200</v>
      </c>
      <c r="W16" s="178">
        <f t="shared" si="13"/>
        <v>89653760</v>
      </c>
      <c r="X16" s="182">
        <v>89653760</v>
      </c>
      <c r="Y16" s="180">
        <v>2981.5</v>
      </c>
      <c r="Z16" s="163">
        <f>W16-X16</f>
        <v>0</v>
      </c>
    </row>
    <row r="17" spans="1:26" s="174" customFormat="1" ht="33" customHeight="1">
      <c r="A17" s="164" t="s">
        <v>28</v>
      </c>
      <c r="B17" s="181" t="s">
        <v>282</v>
      </c>
      <c r="C17" s="166" t="s">
        <v>279</v>
      </c>
      <c r="D17" s="167">
        <v>224.3</v>
      </c>
      <c r="E17" s="168">
        <v>224.3</v>
      </c>
      <c r="F17" s="164" t="s">
        <v>30</v>
      </c>
      <c r="G17" s="169">
        <v>52800</v>
      </c>
      <c r="H17" s="170">
        <f t="shared" ref="H17:H20" si="14">G17*2.5</f>
        <v>132000</v>
      </c>
      <c r="I17" s="171">
        <f t="shared" ref="I17:I20" si="15">D17*G17</f>
        <v>11843040</v>
      </c>
      <c r="J17" s="171">
        <f t="shared" ref="J17:J20" si="16">I17</f>
        <v>11843040</v>
      </c>
      <c r="K17" s="169">
        <v>7000</v>
      </c>
      <c r="L17" s="171">
        <f t="shared" ref="L17:L20" si="17">D17*K17</f>
        <v>1570100</v>
      </c>
      <c r="M17" s="171">
        <f t="shared" ref="M17:M20" si="18">D17*H17</f>
        <v>29607600</v>
      </c>
      <c r="N17" s="171">
        <v>4000</v>
      </c>
      <c r="O17" s="171"/>
      <c r="P17" s="171">
        <f t="shared" ref="P17:P20" si="19">D17*N17</f>
        <v>897200</v>
      </c>
      <c r="Q17" s="171">
        <f>D16/Y16*100</f>
        <v>14.663759852423278</v>
      </c>
      <c r="R17" s="172">
        <v>3</v>
      </c>
      <c r="S17" s="173">
        <f>+IF(Q17&gt;70,R17*12*30*15000,IF(Q17&gt;=30,R17*6*30*15000,R17*3*30*15000))</f>
        <v>4050000</v>
      </c>
      <c r="T17" s="171"/>
      <c r="U17" s="171"/>
      <c r="V17" s="171">
        <f t="shared" si="11"/>
        <v>34554800</v>
      </c>
      <c r="W17" s="171">
        <f t="shared" si="12"/>
        <v>47967940</v>
      </c>
      <c r="Y17" s="175"/>
    </row>
    <row r="18" spans="1:26" s="174" customFormat="1" ht="33" customHeight="1">
      <c r="A18" s="164" t="s">
        <v>28</v>
      </c>
      <c r="B18" s="181" t="str">
        <f>B17</f>
        <v>Nguyễn Đắc</v>
      </c>
      <c r="C18" s="166" t="s">
        <v>279</v>
      </c>
      <c r="D18" s="167">
        <v>212.9</v>
      </c>
      <c r="E18" s="168">
        <v>212.9</v>
      </c>
      <c r="F18" s="164" t="s">
        <v>30</v>
      </c>
      <c r="G18" s="169">
        <v>52800</v>
      </c>
      <c r="H18" s="170">
        <f t="shared" si="14"/>
        <v>132000</v>
      </c>
      <c r="I18" s="171">
        <f t="shared" si="15"/>
        <v>11241120</v>
      </c>
      <c r="J18" s="171">
        <f t="shared" si="16"/>
        <v>11241120</v>
      </c>
      <c r="K18" s="169">
        <v>7000</v>
      </c>
      <c r="L18" s="171">
        <f t="shared" si="17"/>
        <v>1490300</v>
      </c>
      <c r="M18" s="171">
        <f t="shared" si="18"/>
        <v>28102800</v>
      </c>
      <c r="N18" s="171">
        <v>4000</v>
      </c>
      <c r="O18" s="171"/>
      <c r="P18" s="171">
        <f t="shared" si="19"/>
        <v>851600</v>
      </c>
      <c r="Q18" s="171"/>
      <c r="R18" s="172"/>
      <c r="S18" s="171"/>
      <c r="T18" s="171"/>
      <c r="U18" s="171"/>
      <c r="V18" s="171">
        <f t="shared" si="11"/>
        <v>28954400</v>
      </c>
      <c r="W18" s="171">
        <f t="shared" si="12"/>
        <v>41685820</v>
      </c>
      <c r="Y18" s="175"/>
    </row>
    <row r="19" spans="1:26" s="163" customFormat="1" ht="33" customHeight="1">
      <c r="A19" s="150">
        <v>4</v>
      </c>
      <c r="B19" s="159" t="str">
        <f t="shared" ref="B19:B23" si="20">B20</f>
        <v>Nguyễn Văn Linh</v>
      </c>
      <c r="C19" s="158" t="s">
        <v>279</v>
      </c>
      <c r="D19" s="177">
        <f>SUM(D20:D20)</f>
        <v>215.7</v>
      </c>
      <c r="E19" s="177">
        <f>SUM(E20:E20)</f>
        <v>215.7</v>
      </c>
      <c r="F19" s="178"/>
      <c r="G19" s="178"/>
      <c r="H19" s="178"/>
      <c r="I19" s="178">
        <f>SUM(I20:I20)</f>
        <v>11388960</v>
      </c>
      <c r="J19" s="178">
        <f>SUM(J20:J20)</f>
        <v>11388960</v>
      </c>
      <c r="K19" s="178"/>
      <c r="L19" s="178">
        <f>SUM(L20:L20)</f>
        <v>1509900</v>
      </c>
      <c r="M19" s="178">
        <f>SUM(M20:M20)</f>
        <v>28472400</v>
      </c>
      <c r="N19" s="178"/>
      <c r="O19" s="178"/>
      <c r="P19" s="178">
        <f>SUM(P20:P20)</f>
        <v>862800</v>
      </c>
      <c r="Q19" s="178">
        <f>SUM(Q20:Q20)</f>
        <v>11.57747839622135</v>
      </c>
      <c r="R19" s="183">
        <v>8</v>
      </c>
      <c r="S19" s="178">
        <f>SUM(S20:S20)</f>
        <v>10800000</v>
      </c>
      <c r="T19" s="178">
        <f t="shared" ref="T19:W19" si="21">SUM(T20:T20)</f>
        <v>0</v>
      </c>
      <c r="U19" s="178">
        <f t="shared" si="21"/>
        <v>0</v>
      </c>
      <c r="V19" s="178">
        <f t="shared" si="21"/>
        <v>40135200</v>
      </c>
      <c r="W19" s="178">
        <f t="shared" si="21"/>
        <v>53034060</v>
      </c>
      <c r="X19" s="182">
        <v>53034060</v>
      </c>
      <c r="Y19" s="180">
        <v>1863.1</v>
      </c>
      <c r="Z19" s="163">
        <f>W19-X19</f>
        <v>0</v>
      </c>
    </row>
    <row r="20" spans="1:26" s="174" customFormat="1" ht="33" customHeight="1">
      <c r="A20" s="164" t="s">
        <v>28</v>
      </c>
      <c r="B20" s="165" t="s">
        <v>283</v>
      </c>
      <c r="C20" s="166" t="s">
        <v>279</v>
      </c>
      <c r="D20" s="167">
        <v>215.7</v>
      </c>
      <c r="E20" s="168">
        <v>215.7</v>
      </c>
      <c r="F20" s="164" t="s">
        <v>30</v>
      </c>
      <c r="G20" s="169">
        <v>52800</v>
      </c>
      <c r="H20" s="170">
        <f t="shared" si="14"/>
        <v>132000</v>
      </c>
      <c r="I20" s="171">
        <f t="shared" si="15"/>
        <v>11388960</v>
      </c>
      <c r="J20" s="171">
        <f t="shared" si="16"/>
        <v>11388960</v>
      </c>
      <c r="K20" s="169">
        <v>7000</v>
      </c>
      <c r="L20" s="171">
        <f t="shared" si="17"/>
        <v>1509900</v>
      </c>
      <c r="M20" s="171">
        <f t="shared" si="18"/>
        <v>28472400</v>
      </c>
      <c r="N20" s="171">
        <v>4000</v>
      </c>
      <c r="O20" s="171"/>
      <c r="P20" s="171">
        <f t="shared" si="19"/>
        <v>862800</v>
      </c>
      <c r="Q20" s="171">
        <f>D19/Y19*100</f>
        <v>11.57747839622135</v>
      </c>
      <c r="R20" s="172">
        <v>8</v>
      </c>
      <c r="S20" s="173">
        <f t="shared" ref="S20:S24" si="22">+IF(Q20&gt;70,R20*12*30*15000,IF(Q20&gt;=30,R20*6*30*15000,R20*3*30*15000))</f>
        <v>10800000</v>
      </c>
      <c r="T20" s="171"/>
      <c r="U20" s="171"/>
      <c r="V20" s="171">
        <f t="shared" si="11"/>
        <v>40135200</v>
      </c>
      <c r="W20" s="171">
        <f t="shared" si="12"/>
        <v>53034060</v>
      </c>
      <c r="Y20" s="175"/>
    </row>
    <row r="21" spans="1:26" s="163" customFormat="1" ht="33" customHeight="1">
      <c r="A21" s="150">
        <v>5</v>
      </c>
      <c r="B21" s="159" t="str">
        <f t="shared" si="20"/>
        <v>Tô Thị Lan</v>
      </c>
      <c r="C21" s="158" t="s">
        <v>279</v>
      </c>
      <c r="D21" s="177">
        <f>SUM(D22:D22)</f>
        <v>139.19999999999999</v>
      </c>
      <c r="E21" s="177">
        <f>SUM(E22:E22)</f>
        <v>139.19999999999999</v>
      </c>
      <c r="F21" s="178"/>
      <c r="G21" s="178"/>
      <c r="H21" s="178"/>
      <c r="I21" s="178">
        <f>SUM(I22:I22)</f>
        <v>7349759.9999999991</v>
      </c>
      <c r="J21" s="178">
        <f>SUM(J22:J22)</f>
        <v>7349759.9999999991</v>
      </c>
      <c r="K21" s="178"/>
      <c r="L21" s="178">
        <f>SUM(L22:L22)</f>
        <v>974399.99999999988</v>
      </c>
      <c r="M21" s="178">
        <f>SUM(M22:M22)</f>
        <v>18374400</v>
      </c>
      <c r="N21" s="178"/>
      <c r="O21" s="178"/>
      <c r="P21" s="178">
        <f>SUM(P22:P22)</f>
        <v>556800</v>
      </c>
      <c r="Q21" s="178">
        <f>SUM(Q22:Q22)</f>
        <v>4.7085884382505157</v>
      </c>
      <c r="R21" s="183">
        <v>3</v>
      </c>
      <c r="S21" s="178">
        <f>SUM(S22:S22)</f>
        <v>4050000</v>
      </c>
      <c r="T21" s="178">
        <f t="shared" ref="T21:W21" si="23">SUM(T22:T22)</f>
        <v>0</v>
      </c>
      <c r="U21" s="178">
        <f t="shared" si="23"/>
        <v>0</v>
      </c>
      <c r="V21" s="178">
        <f t="shared" si="23"/>
        <v>22981200</v>
      </c>
      <c r="W21" s="178">
        <f t="shared" si="23"/>
        <v>31305360</v>
      </c>
      <c r="X21" s="182">
        <v>31305360</v>
      </c>
      <c r="Y21" s="180">
        <v>2956.3</v>
      </c>
      <c r="Z21" s="163">
        <f>W21-X21</f>
        <v>0</v>
      </c>
    </row>
    <row r="22" spans="1:26" s="174" customFormat="1" ht="33" customHeight="1">
      <c r="A22" s="164" t="s">
        <v>28</v>
      </c>
      <c r="B22" s="165" t="s">
        <v>284</v>
      </c>
      <c r="C22" s="166" t="s">
        <v>279</v>
      </c>
      <c r="D22" s="167">
        <v>139.19999999999999</v>
      </c>
      <c r="E22" s="168">
        <v>139.19999999999999</v>
      </c>
      <c r="F22" s="164" t="s">
        <v>30</v>
      </c>
      <c r="G22" s="169">
        <v>52800</v>
      </c>
      <c r="H22" s="170">
        <f t="shared" ref="H22:H25" si="24">G22*2.5</f>
        <v>132000</v>
      </c>
      <c r="I22" s="171">
        <f t="shared" ref="I22:I25" si="25">D22*G22</f>
        <v>7349759.9999999991</v>
      </c>
      <c r="J22" s="171">
        <f t="shared" ref="J22:J25" si="26">I22</f>
        <v>7349759.9999999991</v>
      </c>
      <c r="K22" s="169">
        <v>7000</v>
      </c>
      <c r="L22" s="171">
        <f t="shared" ref="L22:L25" si="27">D22*K22</f>
        <v>974399.99999999988</v>
      </c>
      <c r="M22" s="171">
        <f t="shared" ref="M22:M25" si="28">D22*H22</f>
        <v>18374400</v>
      </c>
      <c r="N22" s="171">
        <v>4000</v>
      </c>
      <c r="O22" s="171"/>
      <c r="P22" s="171">
        <f t="shared" ref="P22:P25" si="29">D22*N22</f>
        <v>556800</v>
      </c>
      <c r="Q22" s="171">
        <f>D21/Y21*100</f>
        <v>4.7085884382505157</v>
      </c>
      <c r="R22" s="172">
        <v>3</v>
      </c>
      <c r="S22" s="173">
        <f t="shared" si="22"/>
        <v>4050000</v>
      </c>
      <c r="T22" s="171"/>
      <c r="U22" s="171"/>
      <c r="V22" s="171">
        <f t="shared" si="11"/>
        <v>22981200</v>
      </c>
      <c r="W22" s="171">
        <f t="shared" si="12"/>
        <v>31305360</v>
      </c>
      <c r="Y22" s="175"/>
    </row>
    <row r="23" spans="1:26" s="163" customFormat="1" ht="33" customHeight="1">
      <c r="A23" s="150">
        <v>6</v>
      </c>
      <c r="B23" s="176" t="str">
        <f t="shared" si="20"/>
        <v>Nguyễn Thị Hải</v>
      </c>
      <c r="C23" s="158" t="s">
        <v>279</v>
      </c>
      <c r="D23" s="177">
        <f>SUM(D24:D25)</f>
        <v>711</v>
      </c>
      <c r="E23" s="177">
        <f t="shared" ref="E23:W23" si="30">SUM(E24:E25)</f>
        <v>711</v>
      </c>
      <c r="F23" s="177">
        <f t="shared" si="30"/>
        <v>0</v>
      </c>
      <c r="G23" s="177">
        <f t="shared" si="30"/>
        <v>105600</v>
      </c>
      <c r="H23" s="177">
        <f t="shared" si="30"/>
        <v>264000</v>
      </c>
      <c r="I23" s="178">
        <f t="shared" si="30"/>
        <v>37540800</v>
      </c>
      <c r="J23" s="178">
        <f t="shared" si="30"/>
        <v>37540800</v>
      </c>
      <c r="K23" s="178"/>
      <c r="L23" s="178">
        <f t="shared" si="30"/>
        <v>7110000</v>
      </c>
      <c r="M23" s="178">
        <f t="shared" si="30"/>
        <v>93852000</v>
      </c>
      <c r="N23" s="178"/>
      <c r="O23" s="178">
        <f t="shared" si="30"/>
        <v>0</v>
      </c>
      <c r="P23" s="178">
        <f t="shared" si="30"/>
        <v>2844000</v>
      </c>
      <c r="Q23" s="178">
        <f t="shared" si="30"/>
        <v>16.408197175297705</v>
      </c>
      <c r="R23" s="178">
        <f t="shared" si="30"/>
        <v>2</v>
      </c>
      <c r="S23" s="178">
        <f t="shared" si="30"/>
        <v>2700000</v>
      </c>
      <c r="T23" s="178">
        <f t="shared" si="30"/>
        <v>0</v>
      </c>
      <c r="U23" s="178">
        <f t="shared" si="30"/>
        <v>3000000</v>
      </c>
      <c r="V23" s="178">
        <f t="shared" si="30"/>
        <v>102396000</v>
      </c>
      <c r="W23" s="178">
        <f t="shared" si="30"/>
        <v>147046800</v>
      </c>
      <c r="X23" s="182">
        <v>147046800</v>
      </c>
      <c r="Y23" s="180">
        <v>4333.2</v>
      </c>
      <c r="Z23" s="163">
        <f>W23-X23</f>
        <v>0</v>
      </c>
    </row>
    <row r="24" spans="1:26" s="174" customFormat="1" ht="33" customHeight="1">
      <c r="A24" s="164" t="s">
        <v>28</v>
      </c>
      <c r="B24" s="181" t="s">
        <v>285</v>
      </c>
      <c r="C24" s="166" t="s">
        <v>279</v>
      </c>
      <c r="D24" s="167">
        <v>504.7</v>
      </c>
      <c r="E24" s="168">
        <v>504.7</v>
      </c>
      <c r="F24" s="164" t="s">
        <v>142</v>
      </c>
      <c r="G24" s="169">
        <v>52800</v>
      </c>
      <c r="H24" s="170">
        <f t="shared" si="24"/>
        <v>132000</v>
      </c>
      <c r="I24" s="171">
        <f t="shared" si="25"/>
        <v>26648160</v>
      </c>
      <c r="J24" s="171">
        <f t="shared" si="26"/>
        <v>26648160</v>
      </c>
      <c r="K24" s="169">
        <v>10000</v>
      </c>
      <c r="L24" s="171">
        <f t="shared" si="27"/>
        <v>5047000</v>
      </c>
      <c r="M24" s="171">
        <f t="shared" si="28"/>
        <v>66620400</v>
      </c>
      <c r="N24" s="171">
        <v>4000</v>
      </c>
      <c r="O24" s="171"/>
      <c r="P24" s="171">
        <f t="shared" si="29"/>
        <v>2018800</v>
      </c>
      <c r="Q24" s="171">
        <f>D23/Y23*100</f>
        <v>16.408197175297705</v>
      </c>
      <c r="R24" s="172">
        <v>2</v>
      </c>
      <c r="S24" s="173">
        <f t="shared" si="22"/>
        <v>2700000</v>
      </c>
      <c r="T24" s="171"/>
      <c r="U24" s="171">
        <v>3000000</v>
      </c>
      <c r="V24" s="171">
        <f t="shared" si="11"/>
        <v>74339200</v>
      </c>
      <c r="W24" s="171">
        <f>J24+L24+V24</f>
        <v>106034360</v>
      </c>
      <c r="Y24" s="175"/>
    </row>
    <row r="25" spans="1:26" s="174" customFormat="1" ht="33" customHeight="1">
      <c r="A25" s="164" t="s">
        <v>28</v>
      </c>
      <c r="B25" s="181" t="str">
        <f>B24</f>
        <v>Nguyễn Thị Hải</v>
      </c>
      <c r="C25" s="166" t="s">
        <v>279</v>
      </c>
      <c r="D25" s="167">
        <v>206.3</v>
      </c>
      <c r="E25" s="168">
        <v>206.3</v>
      </c>
      <c r="F25" s="164" t="s">
        <v>142</v>
      </c>
      <c r="G25" s="169">
        <v>52800</v>
      </c>
      <c r="H25" s="170">
        <f t="shared" si="24"/>
        <v>132000</v>
      </c>
      <c r="I25" s="171">
        <f t="shared" si="25"/>
        <v>10892640</v>
      </c>
      <c r="J25" s="171">
        <f t="shared" si="26"/>
        <v>10892640</v>
      </c>
      <c r="K25" s="169">
        <v>10000</v>
      </c>
      <c r="L25" s="171">
        <f t="shared" si="27"/>
        <v>2063000</v>
      </c>
      <c r="M25" s="171">
        <f t="shared" si="28"/>
        <v>27231600</v>
      </c>
      <c r="N25" s="171">
        <v>4000</v>
      </c>
      <c r="O25" s="171"/>
      <c r="P25" s="171">
        <f t="shared" si="29"/>
        <v>825200</v>
      </c>
      <c r="Q25" s="171"/>
      <c r="R25" s="172"/>
      <c r="S25" s="171"/>
      <c r="T25" s="171"/>
      <c r="U25" s="171"/>
      <c r="V25" s="171">
        <f t="shared" si="11"/>
        <v>28056800</v>
      </c>
      <c r="W25" s="171">
        <f t="shared" si="12"/>
        <v>41012440</v>
      </c>
      <c r="Y25" s="175"/>
    </row>
    <row r="26" spans="1:26" s="163" customFormat="1" ht="33" customHeight="1">
      <c r="A26" s="150">
        <v>7</v>
      </c>
      <c r="B26" s="176" t="str">
        <f>B27</f>
        <v>Phan Xuân Lộc</v>
      </c>
      <c r="C26" s="158" t="s">
        <v>279</v>
      </c>
      <c r="D26" s="177">
        <f>SUM(D27:D28)</f>
        <v>465.2</v>
      </c>
      <c r="E26" s="177">
        <f t="shared" ref="E26:W26" si="31">SUM(E27:E28)</f>
        <v>465.2</v>
      </c>
      <c r="F26" s="177">
        <f t="shared" si="31"/>
        <v>0</v>
      </c>
      <c r="G26" s="177">
        <f t="shared" si="31"/>
        <v>105600</v>
      </c>
      <c r="H26" s="177">
        <f t="shared" si="31"/>
        <v>264000</v>
      </c>
      <c r="I26" s="178">
        <f t="shared" si="31"/>
        <v>24562560</v>
      </c>
      <c r="J26" s="178">
        <f t="shared" si="31"/>
        <v>24562560</v>
      </c>
      <c r="K26" s="178"/>
      <c r="L26" s="178">
        <f t="shared" si="31"/>
        <v>4652000</v>
      </c>
      <c r="M26" s="178">
        <f t="shared" si="31"/>
        <v>61406400</v>
      </c>
      <c r="N26" s="178"/>
      <c r="O26" s="178">
        <f t="shared" si="31"/>
        <v>0</v>
      </c>
      <c r="P26" s="178">
        <f t="shared" si="31"/>
        <v>1860800</v>
      </c>
      <c r="Q26" s="178">
        <f t="shared" si="31"/>
        <v>11.055133079847909</v>
      </c>
      <c r="R26" s="178">
        <f t="shared" si="31"/>
        <v>1</v>
      </c>
      <c r="S26" s="178">
        <f t="shared" si="31"/>
        <v>1350000</v>
      </c>
      <c r="T26" s="178">
        <f t="shared" si="31"/>
        <v>0</v>
      </c>
      <c r="U26" s="178">
        <f t="shared" si="31"/>
        <v>0</v>
      </c>
      <c r="V26" s="178">
        <f t="shared" si="31"/>
        <v>64617200</v>
      </c>
      <c r="W26" s="178">
        <f t="shared" si="31"/>
        <v>93831760</v>
      </c>
      <c r="X26" s="182">
        <v>93831760</v>
      </c>
      <c r="Y26" s="180">
        <v>4208</v>
      </c>
      <c r="Z26" s="163">
        <f>W26-X26</f>
        <v>0</v>
      </c>
    </row>
    <row r="27" spans="1:26" s="174" customFormat="1" ht="33" customHeight="1">
      <c r="A27" s="164" t="s">
        <v>28</v>
      </c>
      <c r="B27" s="181" t="s">
        <v>286</v>
      </c>
      <c r="C27" s="166" t="s">
        <v>279</v>
      </c>
      <c r="D27" s="167">
        <v>315.89999999999998</v>
      </c>
      <c r="E27" s="168">
        <v>315.89999999999998</v>
      </c>
      <c r="F27" s="164" t="s">
        <v>142</v>
      </c>
      <c r="G27" s="169">
        <v>52800</v>
      </c>
      <c r="H27" s="170">
        <f t="shared" ref="H27:H31" si="32">G27*2.5</f>
        <v>132000</v>
      </c>
      <c r="I27" s="171">
        <f t="shared" ref="I27:I31" si="33">D27*G27</f>
        <v>16679519.999999998</v>
      </c>
      <c r="J27" s="171">
        <f t="shared" ref="J27:J31" si="34">I27</f>
        <v>16679519.999999998</v>
      </c>
      <c r="K27" s="169">
        <v>10000</v>
      </c>
      <c r="L27" s="171">
        <f t="shared" ref="L27:L31" si="35">D27*K27</f>
        <v>3159000</v>
      </c>
      <c r="M27" s="171">
        <f t="shared" ref="M27:M31" si="36">D27*H27</f>
        <v>41698800</v>
      </c>
      <c r="N27" s="171">
        <v>4000</v>
      </c>
      <c r="O27" s="171"/>
      <c r="P27" s="171">
        <f t="shared" ref="P27:P31" si="37">D27*N27</f>
        <v>1263600</v>
      </c>
      <c r="Q27" s="171">
        <f>D26/Y26*100</f>
        <v>11.055133079847909</v>
      </c>
      <c r="R27" s="172">
        <v>1</v>
      </c>
      <c r="S27" s="173">
        <f>+IF(Q27&gt;70,R27*12*30*15000,IF(Q27&gt;=30,R27*6*30*15000,R27*3*30*15000))</f>
        <v>1350000</v>
      </c>
      <c r="T27" s="171"/>
      <c r="U27" s="171"/>
      <c r="V27" s="171">
        <f t="shared" si="11"/>
        <v>44312400</v>
      </c>
      <c r="W27" s="171">
        <f t="shared" si="12"/>
        <v>64150920</v>
      </c>
      <c r="Y27" s="175"/>
    </row>
    <row r="28" spans="1:26" s="174" customFormat="1" ht="33" customHeight="1">
      <c r="A28" s="164" t="s">
        <v>28</v>
      </c>
      <c r="B28" s="181" t="str">
        <f>B27</f>
        <v>Phan Xuân Lộc</v>
      </c>
      <c r="C28" s="166" t="s">
        <v>279</v>
      </c>
      <c r="D28" s="167">
        <v>149.30000000000001</v>
      </c>
      <c r="E28" s="168">
        <v>149.30000000000001</v>
      </c>
      <c r="F28" s="164" t="s">
        <v>142</v>
      </c>
      <c r="G28" s="169">
        <v>52800</v>
      </c>
      <c r="H28" s="170">
        <f t="shared" si="32"/>
        <v>132000</v>
      </c>
      <c r="I28" s="171">
        <f t="shared" si="33"/>
        <v>7883040.0000000009</v>
      </c>
      <c r="J28" s="171">
        <f t="shared" si="34"/>
        <v>7883040.0000000009</v>
      </c>
      <c r="K28" s="169">
        <v>10000</v>
      </c>
      <c r="L28" s="171">
        <f t="shared" si="35"/>
        <v>1493000</v>
      </c>
      <c r="M28" s="171">
        <f t="shared" si="36"/>
        <v>19707600</v>
      </c>
      <c r="N28" s="171">
        <v>4000</v>
      </c>
      <c r="O28" s="171"/>
      <c r="P28" s="171">
        <f t="shared" si="37"/>
        <v>597200</v>
      </c>
      <c r="Q28" s="171"/>
      <c r="R28" s="172"/>
      <c r="S28" s="171"/>
      <c r="T28" s="171"/>
      <c r="U28" s="171"/>
      <c r="V28" s="171">
        <f t="shared" si="11"/>
        <v>20304800</v>
      </c>
      <c r="W28" s="171">
        <f t="shared" si="12"/>
        <v>29680840</v>
      </c>
      <c r="Y28" s="175"/>
    </row>
    <row r="29" spans="1:26" s="163" customFormat="1" ht="33" customHeight="1">
      <c r="A29" s="150">
        <v>8</v>
      </c>
      <c r="B29" s="176" t="str">
        <f>B30</f>
        <v>Hồ Quốc Toàn</v>
      </c>
      <c r="C29" s="158" t="s">
        <v>279</v>
      </c>
      <c r="D29" s="177">
        <f>SUM(D30:D31)</f>
        <v>349.5</v>
      </c>
      <c r="E29" s="177">
        <f t="shared" ref="E29:W29" si="38">SUM(E30:E31)</f>
        <v>349.5</v>
      </c>
      <c r="F29" s="177">
        <f t="shared" si="38"/>
        <v>0</v>
      </c>
      <c r="G29" s="177">
        <f t="shared" si="38"/>
        <v>105600</v>
      </c>
      <c r="H29" s="177">
        <f t="shared" si="38"/>
        <v>264000</v>
      </c>
      <c r="I29" s="178">
        <f t="shared" si="38"/>
        <v>18453600</v>
      </c>
      <c r="J29" s="178">
        <f t="shared" si="38"/>
        <v>18453600</v>
      </c>
      <c r="K29" s="178"/>
      <c r="L29" s="178">
        <f t="shared" si="38"/>
        <v>2708100</v>
      </c>
      <c r="M29" s="178">
        <f t="shared" si="38"/>
        <v>46134000</v>
      </c>
      <c r="N29" s="178"/>
      <c r="O29" s="178">
        <f t="shared" si="38"/>
        <v>0</v>
      </c>
      <c r="P29" s="178">
        <f t="shared" si="38"/>
        <v>1398000</v>
      </c>
      <c r="Q29" s="178">
        <f t="shared" si="38"/>
        <v>10.441251157649448</v>
      </c>
      <c r="R29" s="178">
        <f t="shared" si="38"/>
        <v>8</v>
      </c>
      <c r="S29" s="178">
        <f t="shared" si="38"/>
        <v>10800000</v>
      </c>
      <c r="T29" s="178">
        <f t="shared" si="38"/>
        <v>0</v>
      </c>
      <c r="U29" s="178">
        <f t="shared" si="38"/>
        <v>0</v>
      </c>
      <c r="V29" s="178">
        <f t="shared" si="38"/>
        <v>58332000</v>
      </c>
      <c r="W29" s="178">
        <f t="shared" si="38"/>
        <v>79493700</v>
      </c>
      <c r="X29" s="182">
        <v>79493700</v>
      </c>
      <c r="Y29" s="180">
        <v>3347.3</v>
      </c>
      <c r="Z29" s="163">
        <f>W29-X29</f>
        <v>0</v>
      </c>
    </row>
    <row r="30" spans="1:26" s="174" customFormat="1" ht="33" customHeight="1">
      <c r="A30" s="164" t="s">
        <v>28</v>
      </c>
      <c r="B30" s="181" t="s">
        <v>287</v>
      </c>
      <c r="C30" s="166" t="s">
        <v>279</v>
      </c>
      <c r="D30" s="167">
        <v>262.3</v>
      </c>
      <c r="E30" s="168">
        <v>262.3</v>
      </c>
      <c r="F30" s="164" t="s">
        <v>30</v>
      </c>
      <c r="G30" s="169">
        <v>52800</v>
      </c>
      <c r="H30" s="170">
        <f t="shared" si="32"/>
        <v>132000</v>
      </c>
      <c r="I30" s="171">
        <f t="shared" si="33"/>
        <v>13849440</v>
      </c>
      <c r="J30" s="171">
        <f t="shared" si="34"/>
        <v>13849440</v>
      </c>
      <c r="K30" s="169">
        <v>7000</v>
      </c>
      <c r="L30" s="171">
        <f t="shared" si="35"/>
        <v>1836100</v>
      </c>
      <c r="M30" s="171">
        <f t="shared" si="36"/>
        <v>34623600</v>
      </c>
      <c r="N30" s="171">
        <v>4000</v>
      </c>
      <c r="O30" s="171"/>
      <c r="P30" s="171">
        <f t="shared" si="37"/>
        <v>1049200</v>
      </c>
      <c r="Q30" s="171">
        <f>D29/Y29*100</f>
        <v>10.441251157649448</v>
      </c>
      <c r="R30" s="172">
        <v>8</v>
      </c>
      <c r="S30" s="173">
        <f>+IF(Q30&gt;70,R30*12*30*15000,IF(Q30&gt;=30,R30*6*30*15000,R30*3*30*15000))</f>
        <v>10800000</v>
      </c>
      <c r="T30" s="171"/>
      <c r="U30" s="171"/>
      <c r="V30" s="171">
        <f t="shared" si="11"/>
        <v>46472800</v>
      </c>
      <c r="W30" s="171">
        <f t="shared" si="12"/>
        <v>62158340</v>
      </c>
      <c r="Y30" s="175"/>
    </row>
    <row r="31" spans="1:26" s="174" customFormat="1" ht="33" customHeight="1">
      <c r="A31" s="164" t="s">
        <v>28</v>
      </c>
      <c r="B31" s="181" t="str">
        <f t="shared" ref="B31:B35" si="39">B30</f>
        <v>Hồ Quốc Toàn</v>
      </c>
      <c r="C31" s="166" t="s">
        <v>279</v>
      </c>
      <c r="D31" s="167">
        <v>87.2</v>
      </c>
      <c r="E31" s="168">
        <v>87.2</v>
      </c>
      <c r="F31" s="164" t="s">
        <v>142</v>
      </c>
      <c r="G31" s="169">
        <v>52800</v>
      </c>
      <c r="H31" s="170">
        <f t="shared" si="32"/>
        <v>132000</v>
      </c>
      <c r="I31" s="171">
        <f t="shared" si="33"/>
        <v>4604160</v>
      </c>
      <c r="J31" s="171">
        <f t="shared" si="34"/>
        <v>4604160</v>
      </c>
      <c r="K31" s="169">
        <v>10000</v>
      </c>
      <c r="L31" s="171">
        <f t="shared" si="35"/>
        <v>872000</v>
      </c>
      <c r="M31" s="171">
        <f t="shared" si="36"/>
        <v>11510400</v>
      </c>
      <c r="N31" s="171">
        <v>4000</v>
      </c>
      <c r="O31" s="171"/>
      <c r="P31" s="171">
        <f t="shared" si="37"/>
        <v>348800</v>
      </c>
      <c r="Q31" s="171"/>
      <c r="R31" s="172"/>
      <c r="S31" s="171"/>
      <c r="T31" s="171"/>
      <c r="U31" s="171"/>
      <c r="V31" s="171">
        <f t="shared" si="11"/>
        <v>11859200</v>
      </c>
      <c r="W31" s="171">
        <f t="shared" si="12"/>
        <v>17335360</v>
      </c>
      <c r="Y31" s="175"/>
    </row>
    <row r="32" spans="1:26" s="163" customFormat="1" ht="33" customHeight="1">
      <c r="A32" s="150">
        <v>9</v>
      </c>
      <c r="B32" s="176" t="str">
        <f>B33</f>
        <v>Lê Thế Mạnh</v>
      </c>
      <c r="C32" s="158" t="s">
        <v>279</v>
      </c>
      <c r="D32" s="177">
        <f>SUM(D33:D35)</f>
        <v>585.6</v>
      </c>
      <c r="E32" s="177">
        <f t="shared" ref="E32:W32" si="40">SUM(E33:E35)</f>
        <v>585.6</v>
      </c>
      <c r="F32" s="177">
        <f t="shared" si="40"/>
        <v>0</v>
      </c>
      <c r="G32" s="177">
        <f t="shared" si="40"/>
        <v>158400</v>
      </c>
      <c r="H32" s="177">
        <f t="shared" si="40"/>
        <v>396000</v>
      </c>
      <c r="I32" s="178">
        <f t="shared" si="40"/>
        <v>30919680</v>
      </c>
      <c r="J32" s="178">
        <f t="shared" si="40"/>
        <v>30919680</v>
      </c>
      <c r="K32" s="178"/>
      <c r="L32" s="178">
        <f t="shared" si="40"/>
        <v>4174800</v>
      </c>
      <c r="M32" s="178">
        <f t="shared" si="40"/>
        <v>77299200</v>
      </c>
      <c r="N32" s="178"/>
      <c r="O32" s="178">
        <f t="shared" si="40"/>
        <v>0</v>
      </c>
      <c r="P32" s="178">
        <f t="shared" si="40"/>
        <v>2342400</v>
      </c>
      <c r="Q32" s="178">
        <f t="shared" si="40"/>
        <v>15.090838809431775</v>
      </c>
      <c r="R32" s="178">
        <f t="shared" si="40"/>
        <v>3</v>
      </c>
      <c r="S32" s="178">
        <f t="shared" si="40"/>
        <v>4050000</v>
      </c>
      <c r="T32" s="178">
        <f t="shared" si="40"/>
        <v>0</v>
      </c>
      <c r="U32" s="178">
        <f t="shared" si="40"/>
        <v>0</v>
      </c>
      <c r="V32" s="178">
        <f t="shared" si="40"/>
        <v>83691600</v>
      </c>
      <c r="W32" s="178">
        <f t="shared" si="40"/>
        <v>118786080</v>
      </c>
      <c r="X32" s="182">
        <v>70326780</v>
      </c>
      <c r="Y32" s="180">
        <v>3880.5</v>
      </c>
      <c r="Z32" s="163">
        <f>W32-X32</f>
        <v>48459300</v>
      </c>
    </row>
    <row r="33" spans="1:26" s="174" customFormat="1" ht="33" customHeight="1">
      <c r="A33" s="164" t="s">
        <v>28</v>
      </c>
      <c r="B33" s="181" t="s">
        <v>288</v>
      </c>
      <c r="C33" s="166" t="s">
        <v>279</v>
      </c>
      <c r="D33" s="167">
        <v>312.5</v>
      </c>
      <c r="E33" s="168">
        <v>312.5</v>
      </c>
      <c r="F33" s="164" t="s">
        <v>30</v>
      </c>
      <c r="G33" s="169">
        <v>52800</v>
      </c>
      <c r="H33" s="170">
        <f t="shared" ref="H33:H35" si="41">G33*2.5</f>
        <v>132000</v>
      </c>
      <c r="I33" s="171">
        <f t="shared" ref="I33:I35" si="42">D33*G33</f>
        <v>16500000</v>
      </c>
      <c r="J33" s="171">
        <f t="shared" ref="J33:J35" si="43">I33</f>
        <v>16500000</v>
      </c>
      <c r="K33" s="169">
        <v>7000</v>
      </c>
      <c r="L33" s="171">
        <f t="shared" ref="L33:L35" si="44">D33*K33</f>
        <v>2187500</v>
      </c>
      <c r="M33" s="171">
        <f t="shared" ref="M33:M35" si="45">D33*H33</f>
        <v>41250000</v>
      </c>
      <c r="N33" s="171">
        <v>4000</v>
      </c>
      <c r="O33" s="171"/>
      <c r="P33" s="171">
        <f t="shared" ref="P33:P35" si="46">D33*N33</f>
        <v>1250000</v>
      </c>
      <c r="Q33" s="171">
        <f>D32/Y32*100</f>
        <v>15.090838809431775</v>
      </c>
      <c r="R33" s="172">
        <v>3</v>
      </c>
      <c r="S33" s="173">
        <f>+IF(Q33&gt;70,R33*12*30*15000,IF(Q33&gt;=30,R33*6*30*15000,R33*3*30*15000))</f>
        <v>4050000</v>
      </c>
      <c r="T33" s="171"/>
      <c r="U33" s="171"/>
      <c r="V33" s="171">
        <f t="shared" si="11"/>
        <v>46550000</v>
      </c>
      <c r="W33" s="171">
        <f>J33+L33+V33</f>
        <v>65237500</v>
      </c>
      <c r="Y33" s="175"/>
    </row>
    <row r="34" spans="1:26" s="174" customFormat="1" ht="33" customHeight="1">
      <c r="A34" s="164" t="s">
        <v>28</v>
      </c>
      <c r="B34" s="181" t="str">
        <f t="shared" si="39"/>
        <v>Lê Thế Mạnh</v>
      </c>
      <c r="C34" s="166" t="s">
        <v>279</v>
      </c>
      <c r="D34" s="167">
        <v>25.2</v>
      </c>
      <c r="E34" s="168">
        <v>25.2</v>
      </c>
      <c r="F34" s="164" t="s">
        <v>142</v>
      </c>
      <c r="G34" s="169">
        <v>52800</v>
      </c>
      <c r="H34" s="170">
        <f t="shared" si="41"/>
        <v>132000</v>
      </c>
      <c r="I34" s="171">
        <f t="shared" si="42"/>
        <v>1330560</v>
      </c>
      <c r="J34" s="171">
        <f t="shared" si="43"/>
        <v>1330560</v>
      </c>
      <c r="K34" s="169">
        <v>10000</v>
      </c>
      <c r="L34" s="171">
        <f t="shared" si="44"/>
        <v>252000</v>
      </c>
      <c r="M34" s="171">
        <f t="shared" si="45"/>
        <v>3326400</v>
      </c>
      <c r="N34" s="171">
        <v>4000</v>
      </c>
      <c r="O34" s="171"/>
      <c r="P34" s="171">
        <f t="shared" si="46"/>
        <v>100800</v>
      </c>
      <c r="Q34" s="171"/>
      <c r="R34" s="172"/>
      <c r="S34" s="171"/>
      <c r="T34" s="171"/>
      <c r="U34" s="171"/>
      <c r="V34" s="171">
        <f t="shared" si="11"/>
        <v>3427200</v>
      </c>
      <c r="W34" s="171">
        <f t="shared" si="12"/>
        <v>5009760</v>
      </c>
      <c r="Y34" s="175"/>
    </row>
    <row r="35" spans="1:26" s="174" customFormat="1" ht="33" customHeight="1">
      <c r="A35" s="164" t="s">
        <v>28</v>
      </c>
      <c r="B35" s="181" t="str">
        <f t="shared" si="39"/>
        <v>Lê Thế Mạnh</v>
      </c>
      <c r="C35" s="166" t="s">
        <v>279</v>
      </c>
      <c r="D35" s="167">
        <v>247.9</v>
      </c>
      <c r="E35" s="167">
        <v>247.9</v>
      </c>
      <c r="F35" s="164" t="s">
        <v>137</v>
      </c>
      <c r="G35" s="169">
        <v>52800</v>
      </c>
      <c r="H35" s="170">
        <f t="shared" si="41"/>
        <v>132000</v>
      </c>
      <c r="I35" s="171">
        <f t="shared" si="42"/>
        <v>13089120</v>
      </c>
      <c r="J35" s="171">
        <f t="shared" si="43"/>
        <v>13089120</v>
      </c>
      <c r="K35" s="169">
        <v>7000</v>
      </c>
      <c r="L35" s="171">
        <f t="shared" si="44"/>
        <v>1735300</v>
      </c>
      <c r="M35" s="171">
        <f t="shared" si="45"/>
        <v>32722800</v>
      </c>
      <c r="N35" s="171">
        <v>4000</v>
      </c>
      <c r="O35" s="171"/>
      <c r="P35" s="171">
        <f t="shared" si="46"/>
        <v>991600</v>
      </c>
      <c r="Q35" s="171"/>
      <c r="R35" s="172"/>
      <c r="S35" s="171"/>
      <c r="T35" s="171"/>
      <c r="U35" s="171"/>
      <c r="V35" s="171">
        <f t="shared" si="11"/>
        <v>33714400</v>
      </c>
      <c r="W35" s="171">
        <f t="shared" si="12"/>
        <v>48538820</v>
      </c>
      <c r="Y35" s="175"/>
    </row>
    <row r="36" spans="1:26" s="163" customFormat="1" ht="33" customHeight="1">
      <c r="A36" s="150">
        <v>10</v>
      </c>
      <c r="B36" s="159" t="str">
        <f>B37</f>
        <v>Hồ Hữu Phúc</v>
      </c>
      <c r="C36" s="158" t="s">
        <v>279</v>
      </c>
      <c r="D36" s="177">
        <f>SUM(D37:D37)</f>
        <v>216.6</v>
      </c>
      <c r="E36" s="177">
        <f>SUM(E37:E37)</f>
        <v>216.6</v>
      </c>
      <c r="F36" s="178"/>
      <c r="G36" s="178"/>
      <c r="H36" s="178"/>
      <c r="I36" s="178">
        <f>SUM(I37:I37)</f>
        <v>11436480</v>
      </c>
      <c r="J36" s="178">
        <f>SUM(J37:J37)</f>
        <v>11436480</v>
      </c>
      <c r="K36" s="178"/>
      <c r="L36" s="178">
        <f>SUM(L37:L37)</f>
        <v>2166000</v>
      </c>
      <c r="M36" s="178">
        <f>SUM(M37:M37)</f>
        <v>28591200</v>
      </c>
      <c r="N36" s="178"/>
      <c r="O36" s="178"/>
      <c r="P36" s="178">
        <f>SUM(P37:P37)</f>
        <v>866400</v>
      </c>
      <c r="Q36" s="178">
        <f t="shared" ref="Q36:W36" si="47">SUM(Q37:Q37)</f>
        <v>9.7598341819492624</v>
      </c>
      <c r="R36" s="178">
        <f t="shared" si="47"/>
        <v>0</v>
      </c>
      <c r="S36" s="178">
        <f t="shared" si="47"/>
        <v>0</v>
      </c>
      <c r="T36" s="178">
        <f t="shared" si="47"/>
        <v>0</v>
      </c>
      <c r="U36" s="178">
        <f t="shared" si="47"/>
        <v>0</v>
      </c>
      <c r="V36" s="178">
        <f t="shared" si="47"/>
        <v>29457600</v>
      </c>
      <c r="W36" s="178">
        <f t="shared" si="47"/>
        <v>43060080</v>
      </c>
      <c r="X36" s="182">
        <v>43060080</v>
      </c>
      <c r="Y36" s="180">
        <v>2219.3000000000002</v>
      </c>
      <c r="Z36" s="163">
        <f>W36-X36</f>
        <v>0</v>
      </c>
    </row>
    <row r="37" spans="1:26" s="174" customFormat="1" ht="33" customHeight="1">
      <c r="A37" s="164" t="s">
        <v>28</v>
      </c>
      <c r="B37" s="165" t="s">
        <v>289</v>
      </c>
      <c r="C37" s="166" t="s">
        <v>279</v>
      </c>
      <c r="D37" s="167">
        <v>216.6</v>
      </c>
      <c r="E37" s="168">
        <v>216.6</v>
      </c>
      <c r="F37" s="164" t="s">
        <v>142</v>
      </c>
      <c r="G37" s="169">
        <v>52800</v>
      </c>
      <c r="H37" s="170">
        <f>G37*2.5</f>
        <v>132000</v>
      </c>
      <c r="I37" s="171">
        <f>D37*G37</f>
        <v>11436480</v>
      </c>
      <c r="J37" s="171">
        <f>I37</f>
        <v>11436480</v>
      </c>
      <c r="K37" s="169">
        <v>10000</v>
      </c>
      <c r="L37" s="171">
        <f>D37*K37</f>
        <v>2166000</v>
      </c>
      <c r="M37" s="171">
        <f>D37*H37</f>
        <v>28591200</v>
      </c>
      <c r="N37" s="171">
        <v>4000</v>
      </c>
      <c r="O37" s="171"/>
      <c r="P37" s="171">
        <f>D37*N37</f>
        <v>866400</v>
      </c>
      <c r="Q37" s="171">
        <f>D36/Y36*100</f>
        <v>9.7598341819492624</v>
      </c>
      <c r="R37" s="172">
        <v>0</v>
      </c>
      <c r="S37" s="173">
        <f>+IF(Q37&gt;70,R37*12*30*15000,IF(Q37&gt;=30,R37*6*30*15000,R37*3*30*15000))</f>
        <v>0</v>
      </c>
      <c r="T37" s="171"/>
      <c r="U37" s="171"/>
      <c r="V37" s="171">
        <f t="shared" si="11"/>
        <v>29457600</v>
      </c>
      <c r="W37" s="171">
        <f t="shared" si="12"/>
        <v>43060080</v>
      </c>
      <c r="Y37" s="175"/>
    </row>
    <row r="38" spans="1:26" s="163" customFormat="1" ht="33" customHeight="1">
      <c r="A38" s="150">
        <v>11</v>
      </c>
      <c r="B38" s="159" t="str">
        <f>B39</f>
        <v>Nguyễn Hữu Ái</v>
      </c>
      <c r="C38" s="158" t="s">
        <v>279</v>
      </c>
      <c r="D38" s="177">
        <f>SUM(D39:D39)</f>
        <v>139.19999999999999</v>
      </c>
      <c r="E38" s="177">
        <f>SUM(E39:E39)</f>
        <v>139.19999999999999</v>
      </c>
      <c r="F38" s="178"/>
      <c r="G38" s="178"/>
      <c r="H38" s="178"/>
      <c r="I38" s="178">
        <f>SUM(I39:I39)</f>
        <v>7349759.9999999991</v>
      </c>
      <c r="J38" s="178">
        <f>SUM(J39:J39)</f>
        <v>7349759.9999999991</v>
      </c>
      <c r="K38" s="178"/>
      <c r="L38" s="178">
        <f>SUM(L39:L39)</f>
        <v>1392000</v>
      </c>
      <c r="M38" s="178">
        <f>SUM(M39:M39)</f>
        <v>18374400</v>
      </c>
      <c r="N38" s="178"/>
      <c r="O38" s="178"/>
      <c r="P38" s="178">
        <f>SUM(P39:P39)</f>
        <v>556800</v>
      </c>
      <c r="Q38" s="178">
        <f t="shared" ref="Q38:W38" si="48">SUM(Q39:Q39)</f>
        <v>2.2591534666320432</v>
      </c>
      <c r="R38" s="178">
        <f t="shared" si="48"/>
        <v>0</v>
      </c>
      <c r="S38" s="178">
        <f t="shared" si="48"/>
        <v>0</v>
      </c>
      <c r="T38" s="178">
        <f t="shared" si="48"/>
        <v>0</v>
      </c>
      <c r="U38" s="178">
        <f t="shared" si="48"/>
        <v>0</v>
      </c>
      <c r="V38" s="178">
        <f t="shared" si="48"/>
        <v>18931200</v>
      </c>
      <c r="W38" s="178">
        <f t="shared" si="48"/>
        <v>27672960</v>
      </c>
      <c r="X38" s="182">
        <v>27672960</v>
      </c>
      <c r="Y38" s="180">
        <v>6161.6</v>
      </c>
      <c r="Z38" s="163">
        <f>W38-X38</f>
        <v>0</v>
      </c>
    </row>
    <row r="39" spans="1:26" s="174" customFormat="1" ht="33" customHeight="1">
      <c r="A39" s="164" t="s">
        <v>28</v>
      </c>
      <c r="B39" s="165" t="s">
        <v>290</v>
      </c>
      <c r="C39" s="166" t="s">
        <v>279</v>
      </c>
      <c r="D39" s="167">
        <v>139.19999999999999</v>
      </c>
      <c r="E39" s="168">
        <v>139.19999999999999</v>
      </c>
      <c r="F39" s="164" t="s">
        <v>142</v>
      </c>
      <c r="G39" s="169">
        <v>52800</v>
      </c>
      <c r="H39" s="170">
        <f t="shared" ref="H39:H43" si="49">G39*2.5</f>
        <v>132000</v>
      </c>
      <c r="I39" s="171">
        <f t="shared" ref="I39:I43" si="50">D39*G39</f>
        <v>7349759.9999999991</v>
      </c>
      <c r="J39" s="171">
        <f t="shared" ref="J39:J43" si="51">I39</f>
        <v>7349759.9999999991</v>
      </c>
      <c r="K39" s="169">
        <v>10000</v>
      </c>
      <c r="L39" s="171">
        <f t="shared" ref="L39:L43" si="52">D39*K39</f>
        <v>1392000</v>
      </c>
      <c r="M39" s="171">
        <f t="shared" ref="M39:M43" si="53">D39*H39</f>
        <v>18374400</v>
      </c>
      <c r="N39" s="171">
        <v>4000</v>
      </c>
      <c r="O39" s="171"/>
      <c r="P39" s="171">
        <f t="shared" ref="P39:P43" si="54">D39*N39</f>
        <v>556800</v>
      </c>
      <c r="Q39" s="171">
        <f>D38/Y38*100</f>
        <v>2.2591534666320432</v>
      </c>
      <c r="R39" s="172"/>
      <c r="S39" s="173">
        <f>+IF(Q39&gt;70,R39*12*30*15000,IF(Q39&gt;=30,R39*6*30*15000,R39*3*30*15000))</f>
        <v>0</v>
      </c>
      <c r="T39" s="171"/>
      <c r="U39" s="171"/>
      <c r="V39" s="171">
        <f t="shared" si="11"/>
        <v>18931200</v>
      </c>
      <c r="W39" s="171">
        <f t="shared" si="12"/>
        <v>27672960</v>
      </c>
      <c r="Y39" s="175"/>
    </row>
    <row r="40" spans="1:26" s="163" customFormat="1" ht="33" customHeight="1">
      <c r="A40" s="150">
        <v>12</v>
      </c>
      <c r="B40" s="159" t="str">
        <f t="shared" ref="B40:B44" si="55">B41</f>
        <v>Đào Viết Thắng</v>
      </c>
      <c r="C40" s="158" t="s">
        <v>279</v>
      </c>
      <c r="D40" s="177">
        <f>SUM(D41:D41)</f>
        <v>82.7</v>
      </c>
      <c r="E40" s="177">
        <f t="shared" ref="E40:W40" si="56">SUM(E41:E41)</f>
        <v>82.7</v>
      </c>
      <c r="F40" s="177">
        <f t="shared" si="56"/>
        <v>0</v>
      </c>
      <c r="G40" s="177">
        <f t="shared" si="56"/>
        <v>52800</v>
      </c>
      <c r="H40" s="177">
        <f t="shared" si="56"/>
        <v>132000</v>
      </c>
      <c r="I40" s="178">
        <f t="shared" si="56"/>
        <v>4366560</v>
      </c>
      <c r="J40" s="178">
        <f t="shared" si="56"/>
        <v>4366560</v>
      </c>
      <c r="K40" s="178"/>
      <c r="L40" s="178">
        <f t="shared" si="56"/>
        <v>578900</v>
      </c>
      <c r="M40" s="178">
        <f t="shared" si="56"/>
        <v>10916400</v>
      </c>
      <c r="N40" s="178"/>
      <c r="O40" s="178">
        <f t="shared" si="56"/>
        <v>0</v>
      </c>
      <c r="P40" s="178">
        <f t="shared" si="56"/>
        <v>330800</v>
      </c>
      <c r="Q40" s="178">
        <f t="shared" si="56"/>
        <v>3.8094799391957248</v>
      </c>
      <c r="R40" s="178">
        <f t="shared" si="56"/>
        <v>0</v>
      </c>
      <c r="S40" s="178">
        <f t="shared" si="56"/>
        <v>0</v>
      </c>
      <c r="T40" s="178">
        <f t="shared" si="56"/>
        <v>0</v>
      </c>
      <c r="U40" s="178">
        <f t="shared" si="56"/>
        <v>0</v>
      </c>
      <c r="V40" s="178">
        <f t="shared" si="56"/>
        <v>11247200</v>
      </c>
      <c r="W40" s="178">
        <f t="shared" si="56"/>
        <v>16192660</v>
      </c>
      <c r="X40" s="182">
        <v>16192660</v>
      </c>
      <c r="Y40" s="180">
        <v>2170.9</v>
      </c>
      <c r="Z40" s="163">
        <f>W40-X40</f>
        <v>0</v>
      </c>
    </row>
    <row r="41" spans="1:26" s="174" customFormat="1" ht="33" customHeight="1">
      <c r="A41" s="164" t="s">
        <v>28</v>
      </c>
      <c r="B41" s="165" t="s">
        <v>291</v>
      </c>
      <c r="C41" s="166" t="s">
        <v>279</v>
      </c>
      <c r="D41" s="167">
        <v>82.7</v>
      </c>
      <c r="E41" s="168">
        <v>82.7</v>
      </c>
      <c r="F41" s="164" t="s">
        <v>30</v>
      </c>
      <c r="G41" s="169">
        <v>52800</v>
      </c>
      <c r="H41" s="170">
        <f t="shared" si="49"/>
        <v>132000</v>
      </c>
      <c r="I41" s="171">
        <f t="shared" si="50"/>
        <v>4366560</v>
      </c>
      <c r="J41" s="171">
        <f t="shared" si="51"/>
        <v>4366560</v>
      </c>
      <c r="K41" s="169">
        <v>7000</v>
      </c>
      <c r="L41" s="171">
        <f t="shared" si="52"/>
        <v>578900</v>
      </c>
      <c r="M41" s="171">
        <f t="shared" si="53"/>
        <v>10916400</v>
      </c>
      <c r="N41" s="171">
        <v>4000</v>
      </c>
      <c r="O41" s="171"/>
      <c r="P41" s="171">
        <f t="shared" si="54"/>
        <v>330800</v>
      </c>
      <c r="Q41" s="171">
        <f>D40/Y40*100</f>
        <v>3.8094799391957248</v>
      </c>
      <c r="R41" s="172"/>
      <c r="S41" s="173">
        <f t="shared" ref="S41:S45" si="57">+IF(Q41&gt;70,R41*12*30*15000,IF(Q41&gt;=30,R41*6*30*15000,R41*3*30*15000))</f>
        <v>0</v>
      </c>
      <c r="T41" s="171"/>
      <c r="U41" s="171"/>
      <c r="V41" s="171">
        <f t="shared" si="11"/>
        <v>11247200</v>
      </c>
      <c r="W41" s="171">
        <f t="shared" si="12"/>
        <v>16192660</v>
      </c>
      <c r="Y41" s="175"/>
    </row>
    <row r="42" spans="1:26" s="163" customFormat="1" ht="33" customHeight="1">
      <c r="A42" s="150">
        <v>13</v>
      </c>
      <c r="B42" s="159" t="str">
        <f t="shared" si="55"/>
        <v>Nguyễn Văn Hải</v>
      </c>
      <c r="C42" s="158" t="s">
        <v>279</v>
      </c>
      <c r="D42" s="177">
        <f>SUM(D43:D43)</f>
        <v>155.80000000000001</v>
      </c>
      <c r="E42" s="177">
        <f>SUM(E43:E43)</f>
        <v>155.80000000000001</v>
      </c>
      <c r="F42" s="178"/>
      <c r="G42" s="178"/>
      <c r="H42" s="178"/>
      <c r="I42" s="178">
        <f>SUM(I43:I43)</f>
        <v>8226240.0000000009</v>
      </c>
      <c r="J42" s="178">
        <f>SUM(J43:J43)</f>
        <v>8226240.0000000009</v>
      </c>
      <c r="K42" s="178"/>
      <c r="L42" s="178">
        <f>SUM(L43:L43)</f>
        <v>1558000</v>
      </c>
      <c r="M42" s="178">
        <f>SUM(M43:M43)</f>
        <v>20565600</v>
      </c>
      <c r="N42" s="178"/>
      <c r="O42" s="178"/>
      <c r="P42" s="178">
        <f>SUM(P43:P43)</f>
        <v>623200</v>
      </c>
      <c r="Q42" s="178">
        <f>SUM(Q43:Q43)</f>
        <v>6.9544257465518013</v>
      </c>
      <c r="R42" s="183"/>
      <c r="S42" s="178">
        <f t="shared" ref="S42:U42" si="58">SUM(S43:S43)</f>
        <v>0</v>
      </c>
      <c r="T42" s="184">
        <f t="shared" si="58"/>
        <v>0</v>
      </c>
      <c r="U42" s="178">
        <f t="shared" si="58"/>
        <v>0</v>
      </c>
      <c r="V42" s="152">
        <f t="shared" si="11"/>
        <v>21188800</v>
      </c>
      <c r="W42" s="152">
        <f t="shared" si="12"/>
        <v>30973040</v>
      </c>
      <c r="X42" s="182">
        <v>30973040</v>
      </c>
      <c r="Y42" s="180">
        <v>2240.3000000000002</v>
      </c>
      <c r="Z42" s="163">
        <f>W42-X42</f>
        <v>0</v>
      </c>
    </row>
    <row r="43" spans="1:26" s="174" customFormat="1" ht="33" customHeight="1">
      <c r="A43" s="164" t="s">
        <v>28</v>
      </c>
      <c r="B43" s="165" t="s">
        <v>292</v>
      </c>
      <c r="C43" s="166" t="s">
        <v>279</v>
      </c>
      <c r="D43" s="167">
        <v>155.80000000000001</v>
      </c>
      <c r="E43" s="168">
        <v>155.80000000000001</v>
      </c>
      <c r="F43" s="164" t="s">
        <v>142</v>
      </c>
      <c r="G43" s="169">
        <v>52800</v>
      </c>
      <c r="H43" s="170">
        <f t="shared" si="49"/>
        <v>132000</v>
      </c>
      <c r="I43" s="171">
        <f t="shared" si="50"/>
        <v>8226240.0000000009</v>
      </c>
      <c r="J43" s="171">
        <f t="shared" si="51"/>
        <v>8226240.0000000009</v>
      </c>
      <c r="K43" s="169">
        <v>10000</v>
      </c>
      <c r="L43" s="171">
        <f t="shared" si="52"/>
        <v>1558000</v>
      </c>
      <c r="M43" s="171">
        <f t="shared" si="53"/>
        <v>20565600</v>
      </c>
      <c r="N43" s="171">
        <v>4000</v>
      </c>
      <c r="O43" s="171"/>
      <c r="P43" s="171">
        <f t="shared" si="54"/>
        <v>623200</v>
      </c>
      <c r="Q43" s="171">
        <f>D42/Y42*100</f>
        <v>6.9544257465518013</v>
      </c>
      <c r="R43" s="172"/>
      <c r="S43" s="173">
        <f t="shared" si="57"/>
        <v>0</v>
      </c>
      <c r="T43" s="171"/>
      <c r="U43" s="171"/>
      <c r="V43" s="171">
        <f t="shared" si="11"/>
        <v>21188800</v>
      </c>
      <c r="W43" s="171">
        <f t="shared" si="12"/>
        <v>30973040</v>
      </c>
      <c r="Y43" s="175"/>
    </row>
    <row r="44" spans="1:26" s="163" customFormat="1" ht="33" customHeight="1">
      <c r="A44" s="150">
        <v>14</v>
      </c>
      <c r="B44" s="159" t="str">
        <f t="shared" si="55"/>
        <v>Đào Xuân Lộc</v>
      </c>
      <c r="C44" s="158" t="s">
        <v>279</v>
      </c>
      <c r="D44" s="177">
        <f>SUM(D45:D45)</f>
        <v>180.9</v>
      </c>
      <c r="E44" s="177">
        <f>SUM(E45:E45)</f>
        <v>180.9</v>
      </c>
      <c r="F44" s="177"/>
      <c r="G44" s="177"/>
      <c r="H44" s="177"/>
      <c r="I44" s="178">
        <f>SUM(I45:I45)</f>
        <v>9551520</v>
      </c>
      <c r="J44" s="178">
        <f>SUM(J45:J45)</f>
        <v>9551520</v>
      </c>
      <c r="K44" s="178"/>
      <c r="L44" s="178">
        <f>SUM(L45:L45)</f>
        <v>1809000</v>
      </c>
      <c r="M44" s="178">
        <f>SUM(M45:M45)</f>
        <v>23878800</v>
      </c>
      <c r="N44" s="178"/>
      <c r="O44" s="178"/>
      <c r="P44" s="178">
        <f>SUM(P45:P45)</f>
        <v>723600</v>
      </c>
      <c r="Q44" s="178">
        <f>SUM(Q45:Q45)</f>
        <v>5.2295328399629977</v>
      </c>
      <c r="R44" s="183"/>
      <c r="S44" s="178">
        <f t="shared" ref="S44:U44" si="59">SUM(S45:S45)</f>
        <v>0</v>
      </c>
      <c r="T44" s="178">
        <f t="shared" si="59"/>
        <v>0</v>
      </c>
      <c r="U44" s="178">
        <f t="shared" si="59"/>
        <v>0</v>
      </c>
      <c r="V44" s="152">
        <f t="shared" si="11"/>
        <v>24602400</v>
      </c>
      <c r="W44" s="152">
        <f t="shared" si="12"/>
        <v>35962920</v>
      </c>
      <c r="X44" s="182">
        <v>35962920</v>
      </c>
      <c r="Y44" s="180">
        <v>3459.2</v>
      </c>
      <c r="Z44" s="163">
        <f>W44-X44</f>
        <v>0</v>
      </c>
    </row>
    <row r="45" spans="1:26" s="174" customFormat="1" ht="33" customHeight="1">
      <c r="A45" s="164" t="s">
        <v>28</v>
      </c>
      <c r="B45" s="165" t="s">
        <v>293</v>
      </c>
      <c r="C45" s="166" t="s">
        <v>279</v>
      </c>
      <c r="D45" s="167">
        <v>180.9</v>
      </c>
      <c r="E45" s="168">
        <v>180.9</v>
      </c>
      <c r="F45" s="164" t="s">
        <v>142</v>
      </c>
      <c r="G45" s="169">
        <v>52800</v>
      </c>
      <c r="H45" s="170">
        <f t="shared" ref="H45:H52" si="60">G45*2.5</f>
        <v>132000</v>
      </c>
      <c r="I45" s="171">
        <f t="shared" ref="I45:I52" si="61">D45*G45</f>
        <v>9551520</v>
      </c>
      <c r="J45" s="171">
        <f t="shared" ref="J45:J52" si="62">I45</f>
        <v>9551520</v>
      </c>
      <c r="K45" s="169">
        <v>10000</v>
      </c>
      <c r="L45" s="171">
        <f t="shared" ref="L45:L52" si="63">D45*K45</f>
        <v>1809000</v>
      </c>
      <c r="M45" s="171">
        <f t="shared" ref="M45:M52" si="64">D45*H45</f>
        <v>23878800</v>
      </c>
      <c r="N45" s="171">
        <v>4000</v>
      </c>
      <c r="O45" s="171"/>
      <c r="P45" s="171">
        <f t="shared" ref="P45:P52" si="65">D45*N45</f>
        <v>723600</v>
      </c>
      <c r="Q45" s="171">
        <f>D44/Y44*100</f>
        <v>5.2295328399629977</v>
      </c>
      <c r="R45" s="172"/>
      <c r="S45" s="173">
        <f t="shared" si="57"/>
        <v>0</v>
      </c>
      <c r="T45" s="171"/>
      <c r="U45" s="171"/>
      <c r="V45" s="171">
        <f t="shared" si="11"/>
        <v>24602400</v>
      </c>
      <c r="W45" s="171">
        <f t="shared" si="12"/>
        <v>35962920</v>
      </c>
      <c r="Y45" s="175"/>
    </row>
    <row r="46" spans="1:26" s="163" customFormat="1" ht="33" customHeight="1">
      <c r="A46" s="150">
        <v>15</v>
      </c>
      <c r="B46" s="159" t="str">
        <f>B47</f>
        <v>Tô Quang Đương</v>
      </c>
      <c r="C46" s="158" t="s">
        <v>279</v>
      </c>
      <c r="D46" s="177">
        <f>SUM(D47:D47)</f>
        <v>175.5</v>
      </c>
      <c r="E46" s="177">
        <f>SUM(E47:E47)</f>
        <v>175.5</v>
      </c>
      <c r="F46" s="178"/>
      <c r="G46" s="178"/>
      <c r="H46" s="178"/>
      <c r="I46" s="178">
        <f>SUM(I47:I47)</f>
        <v>9266400</v>
      </c>
      <c r="J46" s="178">
        <f>SUM(J47:J47)</f>
        <v>9266400</v>
      </c>
      <c r="K46" s="178"/>
      <c r="L46" s="178">
        <f>SUM(L47:L47)</f>
        <v>1755000</v>
      </c>
      <c r="M46" s="178">
        <f>SUM(M47:M47)</f>
        <v>23166000</v>
      </c>
      <c r="N46" s="178"/>
      <c r="O46" s="178"/>
      <c r="P46" s="178">
        <f>SUM(P47:P47)</f>
        <v>702000</v>
      </c>
      <c r="Q46" s="178">
        <f>SUM(Q47:Q47)</f>
        <v>7.8632555222008156</v>
      </c>
      <c r="R46" s="183"/>
      <c r="S46" s="178">
        <f t="shared" ref="S46:U46" si="66">SUM(S47:S47)</f>
        <v>0</v>
      </c>
      <c r="T46" s="184">
        <f t="shared" si="66"/>
        <v>0</v>
      </c>
      <c r="U46" s="178">
        <f t="shared" si="66"/>
        <v>0</v>
      </c>
      <c r="V46" s="152">
        <f t="shared" si="11"/>
        <v>23868000</v>
      </c>
      <c r="W46" s="152">
        <f t="shared" si="12"/>
        <v>34889400</v>
      </c>
      <c r="X46" s="182">
        <v>34889400</v>
      </c>
      <c r="Y46" s="180">
        <v>2231.9</v>
      </c>
      <c r="Z46" s="163">
        <f>W46-X46</f>
        <v>0</v>
      </c>
    </row>
    <row r="47" spans="1:26" s="174" customFormat="1" ht="33" customHeight="1">
      <c r="A47" s="164" t="s">
        <v>28</v>
      </c>
      <c r="B47" s="165" t="s">
        <v>294</v>
      </c>
      <c r="C47" s="166" t="s">
        <v>279</v>
      </c>
      <c r="D47" s="167">
        <v>175.5</v>
      </c>
      <c r="E47" s="168">
        <v>175.5</v>
      </c>
      <c r="F47" s="164" t="s">
        <v>142</v>
      </c>
      <c r="G47" s="169">
        <v>52800</v>
      </c>
      <c r="H47" s="170">
        <f t="shared" si="60"/>
        <v>132000</v>
      </c>
      <c r="I47" s="171">
        <f t="shared" si="61"/>
        <v>9266400</v>
      </c>
      <c r="J47" s="171">
        <f t="shared" si="62"/>
        <v>9266400</v>
      </c>
      <c r="K47" s="169">
        <v>10000</v>
      </c>
      <c r="L47" s="171">
        <f t="shared" si="63"/>
        <v>1755000</v>
      </c>
      <c r="M47" s="171">
        <f t="shared" si="64"/>
        <v>23166000</v>
      </c>
      <c r="N47" s="171">
        <v>4000</v>
      </c>
      <c r="O47" s="171"/>
      <c r="P47" s="171">
        <f t="shared" si="65"/>
        <v>702000</v>
      </c>
      <c r="Q47" s="171">
        <f>D46/Y46*100</f>
        <v>7.8632555222008156</v>
      </c>
      <c r="R47" s="172"/>
      <c r="S47" s="173">
        <f>+IF(Q47&gt;70,R47*12*30*15000,IF(Q47&gt;=30,R47*6*30*15000,R47*3*30*15000))</f>
        <v>0</v>
      </c>
      <c r="T47" s="171"/>
      <c r="U47" s="171"/>
      <c r="V47" s="171">
        <f t="shared" si="11"/>
        <v>23868000</v>
      </c>
      <c r="W47" s="171">
        <f t="shared" si="12"/>
        <v>34889400</v>
      </c>
      <c r="Y47" s="175"/>
    </row>
    <row r="48" spans="1:26" s="163" customFormat="1" ht="33" customHeight="1">
      <c r="A48" s="150">
        <v>16</v>
      </c>
      <c r="B48" s="176" t="str">
        <f>B49</f>
        <v>Nguyễn Thị Bắc</v>
      </c>
      <c r="C48" s="158" t="s">
        <v>279</v>
      </c>
      <c r="D48" s="177">
        <f>SUM(D49:D52)</f>
        <v>758.8</v>
      </c>
      <c r="E48" s="177">
        <f t="shared" ref="E48:W48" si="67">SUM(E49:E52)</f>
        <v>758.8</v>
      </c>
      <c r="F48" s="177">
        <f t="shared" si="67"/>
        <v>0</v>
      </c>
      <c r="G48" s="177">
        <f t="shared" si="67"/>
        <v>211200</v>
      </c>
      <c r="H48" s="177">
        <f t="shared" si="67"/>
        <v>528000</v>
      </c>
      <c r="I48" s="178">
        <f t="shared" si="67"/>
        <v>40064640</v>
      </c>
      <c r="J48" s="178">
        <f t="shared" si="67"/>
        <v>40064640</v>
      </c>
      <c r="K48" s="178"/>
      <c r="L48" s="178">
        <f t="shared" si="67"/>
        <v>6234400</v>
      </c>
      <c r="M48" s="178">
        <f t="shared" si="67"/>
        <v>100161600</v>
      </c>
      <c r="N48" s="178"/>
      <c r="O48" s="178">
        <f t="shared" si="67"/>
        <v>0</v>
      </c>
      <c r="P48" s="178">
        <f t="shared" si="67"/>
        <v>3035200</v>
      </c>
      <c r="Q48" s="178">
        <f t="shared" si="67"/>
        <v>20.727143598568656</v>
      </c>
      <c r="R48" s="178">
        <f t="shared" si="67"/>
        <v>7</v>
      </c>
      <c r="S48" s="178">
        <f t="shared" si="67"/>
        <v>9450000</v>
      </c>
      <c r="T48" s="178">
        <f t="shared" si="67"/>
        <v>0</v>
      </c>
      <c r="U48" s="178">
        <f t="shared" si="67"/>
        <v>0</v>
      </c>
      <c r="V48" s="178">
        <f t="shared" si="67"/>
        <v>112646800</v>
      </c>
      <c r="W48" s="178">
        <f t="shared" si="67"/>
        <v>158945840</v>
      </c>
      <c r="X48" s="182">
        <v>153545840</v>
      </c>
      <c r="Y48" s="180">
        <v>3660.9</v>
      </c>
      <c r="Z48" s="163">
        <f>W48-X48</f>
        <v>5400000</v>
      </c>
    </row>
    <row r="49" spans="1:26" s="174" customFormat="1" ht="33" customHeight="1">
      <c r="A49" s="164" t="s">
        <v>28</v>
      </c>
      <c r="B49" s="181" t="s">
        <v>295</v>
      </c>
      <c r="C49" s="166" t="s">
        <v>279</v>
      </c>
      <c r="D49" s="167">
        <v>169.3</v>
      </c>
      <c r="E49" s="168">
        <v>169.3</v>
      </c>
      <c r="F49" s="164" t="s">
        <v>30</v>
      </c>
      <c r="G49" s="169">
        <v>52800</v>
      </c>
      <c r="H49" s="170">
        <f t="shared" si="60"/>
        <v>132000</v>
      </c>
      <c r="I49" s="171">
        <f t="shared" si="61"/>
        <v>8939040</v>
      </c>
      <c r="J49" s="171">
        <f t="shared" si="62"/>
        <v>8939040</v>
      </c>
      <c r="K49" s="169">
        <v>7000</v>
      </c>
      <c r="L49" s="171">
        <f t="shared" si="63"/>
        <v>1185100</v>
      </c>
      <c r="M49" s="171">
        <f t="shared" si="64"/>
        <v>22347600</v>
      </c>
      <c r="N49" s="171">
        <v>4000</v>
      </c>
      <c r="O49" s="171"/>
      <c r="P49" s="171">
        <f t="shared" si="65"/>
        <v>677200</v>
      </c>
      <c r="Q49" s="171">
        <f>D48/Y48*100</f>
        <v>20.727143598568656</v>
      </c>
      <c r="R49" s="172">
        <v>7</v>
      </c>
      <c r="S49" s="173">
        <f>+IF(Q49&gt;70,R49*12*30*15000,IF(Q49&gt;=30,R49*6*30*15000,R49*3*30*15000))</f>
        <v>9450000</v>
      </c>
      <c r="T49" s="171"/>
      <c r="U49" s="171"/>
      <c r="V49" s="171">
        <f t="shared" si="11"/>
        <v>32474800</v>
      </c>
      <c r="W49" s="171">
        <f t="shared" si="12"/>
        <v>42598940</v>
      </c>
      <c r="Y49" s="175"/>
      <c r="Z49" s="174" t="s">
        <v>296</v>
      </c>
    </row>
    <row r="50" spans="1:26" s="174" customFormat="1" ht="33" customHeight="1">
      <c r="A50" s="164" t="s">
        <v>28</v>
      </c>
      <c r="B50" s="181" t="str">
        <f t="shared" ref="B50:B52" si="68">B49</f>
        <v>Nguyễn Thị Bắc</v>
      </c>
      <c r="C50" s="166" t="s">
        <v>279</v>
      </c>
      <c r="D50" s="167">
        <v>236.1</v>
      </c>
      <c r="E50" s="168">
        <v>236.1</v>
      </c>
      <c r="F50" s="164" t="s">
        <v>142</v>
      </c>
      <c r="G50" s="169">
        <v>52800</v>
      </c>
      <c r="H50" s="170">
        <f t="shared" si="60"/>
        <v>132000</v>
      </c>
      <c r="I50" s="171">
        <f t="shared" si="61"/>
        <v>12466080</v>
      </c>
      <c r="J50" s="171">
        <f t="shared" si="62"/>
        <v>12466080</v>
      </c>
      <c r="K50" s="169">
        <v>10000</v>
      </c>
      <c r="L50" s="171">
        <f t="shared" si="63"/>
        <v>2361000</v>
      </c>
      <c r="M50" s="171">
        <f t="shared" si="64"/>
        <v>31165200</v>
      </c>
      <c r="N50" s="171">
        <v>4000</v>
      </c>
      <c r="O50" s="171"/>
      <c r="P50" s="171">
        <f t="shared" si="65"/>
        <v>944400</v>
      </c>
      <c r="Q50" s="171"/>
      <c r="R50" s="172"/>
      <c r="S50" s="173"/>
      <c r="T50" s="171"/>
      <c r="U50" s="171"/>
      <c r="V50" s="171">
        <f t="shared" si="11"/>
        <v>32109600</v>
      </c>
      <c r="W50" s="171">
        <f t="shared" si="12"/>
        <v>46936680</v>
      </c>
      <c r="Y50" s="175"/>
    </row>
    <row r="51" spans="1:26" s="174" customFormat="1" ht="33" customHeight="1">
      <c r="A51" s="164" t="s">
        <v>28</v>
      </c>
      <c r="B51" s="181" t="str">
        <f t="shared" si="68"/>
        <v>Nguyễn Thị Bắc</v>
      </c>
      <c r="C51" s="166" t="s">
        <v>279</v>
      </c>
      <c r="D51" s="167">
        <v>281.89999999999998</v>
      </c>
      <c r="E51" s="168">
        <v>281.89999999999998</v>
      </c>
      <c r="F51" s="164" t="s">
        <v>30</v>
      </c>
      <c r="G51" s="169">
        <v>52800</v>
      </c>
      <c r="H51" s="170">
        <f t="shared" si="60"/>
        <v>132000</v>
      </c>
      <c r="I51" s="171">
        <f t="shared" si="61"/>
        <v>14884319.999999998</v>
      </c>
      <c r="J51" s="171">
        <f t="shared" si="62"/>
        <v>14884319.999999998</v>
      </c>
      <c r="K51" s="169">
        <v>7000</v>
      </c>
      <c r="L51" s="171">
        <f t="shared" si="63"/>
        <v>1973299.9999999998</v>
      </c>
      <c r="M51" s="171">
        <f t="shared" si="64"/>
        <v>37210800</v>
      </c>
      <c r="N51" s="171">
        <v>4000</v>
      </c>
      <c r="O51" s="171"/>
      <c r="P51" s="171">
        <f t="shared" si="65"/>
        <v>1127600</v>
      </c>
      <c r="Q51" s="171"/>
      <c r="R51" s="172"/>
      <c r="S51" s="173"/>
      <c r="T51" s="171"/>
      <c r="U51" s="171"/>
      <c r="V51" s="171">
        <f t="shared" si="11"/>
        <v>38338400</v>
      </c>
      <c r="W51" s="171">
        <f t="shared" si="12"/>
        <v>55196020</v>
      </c>
      <c r="Y51" s="175"/>
    </row>
    <row r="52" spans="1:26" s="174" customFormat="1" ht="33" customHeight="1">
      <c r="A52" s="164" t="s">
        <v>28</v>
      </c>
      <c r="B52" s="181" t="str">
        <f t="shared" si="68"/>
        <v>Nguyễn Thị Bắc</v>
      </c>
      <c r="C52" s="166" t="s">
        <v>279</v>
      </c>
      <c r="D52" s="167">
        <v>71.5</v>
      </c>
      <c r="E52" s="168">
        <v>71.5</v>
      </c>
      <c r="F52" s="164" t="s">
        <v>142</v>
      </c>
      <c r="G52" s="169">
        <v>52800</v>
      </c>
      <c r="H52" s="170">
        <f t="shared" si="60"/>
        <v>132000</v>
      </c>
      <c r="I52" s="171">
        <f t="shared" si="61"/>
        <v>3775200</v>
      </c>
      <c r="J52" s="171">
        <f t="shared" si="62"/>
        <v>3775200</v>
      </c>
      <c r="K52" s="169">
        <v>10000</v>
      </c>
      <c r="L52" s="171">
        <f t="shared" si="63"/>
        <v>715000</v>
      </c>
      <c r="M52" s="171">
        <f t="shared" si="64"/>
        <v>9438000</v>
      </c>
      <c r="N52" s="171">
        <v>4000</v>
      </c>
      <c r="O52" s="171"/>
      <c r="P52" s="171">
        <f t="shared" si="65"/>
        <v>286000</v>
      </c>
      <c r="Q52" s="171"/>
      <c r="R52" s="172"/>
      <c r="S52" s="173"/>
      <c r="T52" s="171"/>
      <c r="U52" s="171"/>
      <c r="V52" s="171">
        <f t="shared" si="11"/>
        <v>9724000</v>
      </c>
      <c r="W52" s="171">
        <f t="shared" si="12"/>
        <v>14214200</v>
      </c>
      <c r="Y52" s="175"/>
    </row>
    <row r="53" spans="1:26" s="163" customFormat="1" ht="33" customHeight="1">
      <c r="A53" s="150">
        <v>17</v>
      </c>
      <c r="B53" s="159" t="str">
        <f t="shared" ref="B53:B58" si="69">B54</f>
        <v>Nguyễn Thị Minh</v>
      </c>
      <c r="C53" s="158" t="s">
        <v>279</v>
      </c>
      <c r="D53" s="177">
        <f>SUM(D54:D54)</f>
        <v>198.3</v>
      </c>
      <c r="E53" s="177">
        <f>SUM(E54:E54)</f>
        <v>198.3</v>
      </c>
      <c r="F53" s="178"/>
      <c r="G53" s="178"/>
      <c r="H53" s="178"/>
      <c r="I53" s="178">
        <f>SUM(I54:I54)</f>
        <v>10470240</v>
      </c>
      <c r="J53" s="178">
        <f>SUM(J54:J54)</f>
        <v>10470240</v>
      </c>
      <c r="K53" s="178"/>
      <c r="L53" s="178">
        <f>SUM(L54:L54)</f>
        <v>1983000</v>
      </c>
      <c r="M53" s="178">
        <f>SUM(M54:M54)</f>
        <v>26175600</v>
      </c>
      <c r="N53" s="178"/>
      <c r="O53" s="178"/>
      <c r="P53" s="178">
        <f>SUM(P54:P54)</f>
        <v>793200</v>
      </c>
      <c r="Q53" s="178">
        <f>SUM(Q54:Q54)</f>
        <v>0.62976371951219512</v>
      </c>
      <c r="R53" s="183">
        <v>3</v>
      </c>
      <c r="S53" s="178">
        <f t="shared" ref="S53:U53" si="70">SUM(S54:S54)</f>
        <v>4050000</v>
      </c>
      <c r="T53" s="184">
        <f t="shared" si="70"/>
        <v>0</v>
      </c>
      <c r="U53" s="178">
        <f t="shared" si="70"/>
        <v>0</v>
      </c>
      <c r="V53" s="152">
        <f t="shared" si="11"/>
        <v>31018800</v>
      </c>
      <c r="W53" s="152">
        <f t="shared" si="12"/>
        <v>43472040</v>
      </c>
      <c r="X53" s="185">
        <v>43472040</v>
      </c>
      <c r="Y53" s="180">
        <v>31488</v>
      </c>
      <c r="Z53" s="163">
        <f>W53-X53</f>
        <v>0</v>
      </c>
    </row>
    <row r="54" spans="1:26" s="174" customFormat="1" ht="33" customHeight="1">
      <c r="A54" s="164" t="s">
        <v>28</v>
      </c>
      <c r="B54" s="165" t="s">
        <v>297</v>
      </c>
      <c r="C54" s="166" t="s">
        <v>279</v>
      </c>
      <c r="D54" s="167">
        <v>198.3</v>
      </c>
      <c r="E54" s="168">
        <v>198.3</v>
      </c>
      <c r="F54" s="164" t="s">
        <v>142</v>
      </c>
      <c r="G54" s="169">
        <v>52800</v>
      </c>
      <c r="H54" s="170">
        <f t="shared" ref="H54:H57" si="71">G54*2.5</f>
        <v>132000</v>
      </c>
      <c r="I54" s="171">
        <f t="shared" ref="I54:I57" si="72">D54*G54</f>
        <v>10470240</v>
      </c>
      <c r="J54" s="171">
        <f t="shared" ref="J54:J57" si="73">I54</f>
        <v>10470240</v>
      </c>
      <c r="K54" s="169">
        <v>10000</v>
      </c>
      <c r="L54" s="171">
        <f t="shared" ref="L54:L57" si="74">D54*K54</f>
        <v>1983000</v>
      </c>
      <c r="M54" s="171">
        <f t="shared" ref="M54:M57" si="75">D54*H54</f>
        <v>26175600</v>
      </c>
      <c r="N54" s="171">
        <v>4000</v>
      </c>
      <c r="O54" s="171"/>
      <c r="P54" s="171">
        <f t="shared" ref="P54:P57" si="76">D54*N54</f>
        <v>793200</v>
      </c>
      <c r="Q54" s="171">
        <f>D53/Y53*100</f>
        <v>0.62976371951219512</v>
      </c>
      <c r="R54" s="172">
        <v>3</v>
      </c>
      <c r="S54" s="173">
        <f t="shared" ref="S54:S57" si="77">+IF(Q54&gt;70,R54*12*30*15000,IF(Q54&gt;=30,R54*6*30*15000,R54*3*30*15000))</f>
        <v>4050000</v>
      </c>
      <c r="T54" s="171"/>
      <c r="U54" s="171"/>
      <c r="V54" s="171">
        <f t="shared" si="11"/>
        <v>31018800</v>
      </c>
      <c r="W54" s="171">
        <f t="shared" si="12"/>
        <v>43472040</v>
      </c>
      <c r="Y54" s="175"/>
    </row>
    <row r="55" spans="1:26" s="163" customFormat="1" ht="33" customHeight="1">
      <c r="A55" s="150">
        <v>18</v>
      </c>
      <c r="B55" s="176" t="str">
        <f t="shared" si="69"/>
        <v>Hồ Quốc Hậu</v>
      </c>
      <c r="C55" s="158" t="s">
        <v>279</v>
      </c>
      <c r="D55" s="177">
        <f>SUM(D56:D57)</f>
        <v>877.1</v>
      </c>
      <c r="E55" s="177">
        <f t="shared" ref="E55:W55" si="78">SUM(E56:E57)</f>
        <v>877.1</v>
      </c>
      <c r="F55" s="177">
        <f t="shared" si="78"/>
        <v>0</v>
      </c>
      <c r="G55" s="177">
        <f t="shared" si="78"/>
        <v>105600</v>
      </c>
      <c r="H55" s="177">
        <f t="shared" si="78"/>
        <v>264000</v>
      </c>
      <c r="I55" s="178">
        <f t="shared" si="78"/>
        <v>46310880</v>
      </c>
      <c r="J55" s="178">
        <f t="shared" si="78"/>
        <v>46310880</v>
      </c>
      <c r="K55" s="178"/>
      <c r="L55" s="178">
        <f t="shared" si="78"/>
        <v>7035500</v>
      </c>
      <c r="M55" s="178">
        <f t="shared" si="78"/>
        <v>115777200</v>
      </c>
      <c r="N55" s="178"/>
      <c r="O55" s="178">
        <f t="shared" si="78"/>
        <v>0</v>
      </c>
      <c r="P55" s="178">
        <f t="shared" si="78"/>
        <v>3508400</v>
      </c>
      <c r="Q55" s="178">
        <f t="shared" si="78"/>
        <v>20.589201877934276</v>
      </c>
      <c r="R55" s="178">
        <f t="shared" si="78"/>
        <v>0</v>
      </c>
      <c r="S55" s="178">
        <f t="shared" si="78"/>
        <v>0</v>
      </c>
      <c r="T55" s="178">
        <f t="shared" si="78"/>
        <v>0</v>
      </c>
      <c r="U55" s="178">
        <f t="shared" si="78"/>
        <v>0</v>
      </c>
      <c r="V55" s="178">
        <f t="shared" si="78"/>
        <v>119285600</v>
      </c>
      <c r="W55" s="178">
        <f t="shared" si="78"/>
        <v>172631980</v>
      </c>
      <c r="X55" s="185">
        <v>172631980</v>
      </c>
      <c r="Y55" s="180">
        <v>4260</v>
      </c>
      <c r="Z55" s="163">
        <f>W55-X55</f>
        <v>0</v>
      </c>
    </row>
    <row r="56" spans="1:26" s="174" customFormat="1" ht="33" customHeight="1">
      <c r="A56" s="164" t="s">
        <v>28</v>
      </c>
      <c r="B56" s="181" t="s">
        <v>298</v>
      </c>
      <c r="C56" s="166" t="s">
        <v>279</v>
      </c>
      <c r="D56" s="167">
        <v>578.5</v>
      </c>
      <c r="E56" s="168">
        <v>578.5</v>
      </c>
      <c r="F56" s="164" t="s">
        <v>30</v>
      </c>
      <c r="G56" s="169">
        <v>52800</v>
      </c>
      <c r="H56" s="170">
        <f t="shared" si="71"/>
        <v>132000</v>
      </c>
      <c r="I56" s="171">
        <f t="shared" si="72"/>
        <v>30544800</v>
      </c>
      <c r="J56" s="171">
        <f t="shared" si="73"/>
        <v>30544800</v>
      </c>
      <c r="K56" s="169">
        <v>7000</v>
      </c>
      <c r="L56" s="171">
        <f t="shared" si="74"/>
        <v>4049500</v>
      </c>
      <c r="M56" s="171">
        <f t="shared" si="75"/>
        <v>76362000</v>
      </c>
      <c r="N56" s="171">
        <v>4000</v>
      </c>
      <c r="O56" s="171"/>
      <c r="P56" s="171">
        <f t="shared" si="76"/>
        <v>2314000</v>
      </c>
      <c r="Q56" s="171">
        <f>D55/Y55*100</f>
        <v>20.589201877934276</v>
      </c>
      <c r="R56" s="172"/>
      <c r="S56" s="173">
        <f t="shared" si="77"/>
        <v>0</v>
      </c>
      <c r="T56" s="171"/>
      <c r="U56" s="171"/>
      <c r="V56" s="171">
        <f t="shared" si="11"/>
        <v>78676000</v>
      </c>
      <c r="W56" s="171">
        <f t="shared" si="12"/>
        <v>113270300</v>
      </c>
      <c r="Y56" s="175"/>
    </row>
    <row r="57" spans="1:26" s="174" customFormat="1" ht="33" customHeight="1">
      <c r="A57" s="164" t="s">
        <v>28</v>
      </c>
      <c r="B57" s="181" t="str">
        <f>B56</f>
        <v>Hồ Quốc Hậu</v>
      </c>
      <c r="C57" s="166" t="s">
        <v>279</v>
      </c>
      <c r="D57" s="167">
        <v>298.60000000000002</v>
      </c>
      <c r="E57" s="168">
        <v>298.60000000000002</v>
      </c>
      <c r="F57" s="164" t="s">
        <v>142</v>
      </c>
      <c r="G57" s="169">
        <v>52800</v>
      </c>
      <c r="H57" s="170">
        <f t="shared" si="71"/>
        <v>132000</v>
      </c>
      <c r="I57" s="171">
        <f t="shared" si="72"/>
        <v>15766080.000000002</v>
      </c>
      <c r="J57" s="171">
        <f t="shared" si="73"/>
        <v>15766080.000000002</v>
      </c>
      <c r="K57" s="169">
        <v>10000</v>
      </c>
      <c r="L57" s="171">
        <f t="shared" si="74"/>
        <v>2986000</v>
      </c>
      <c r="M57" s="171">
        <f t="shared" si="75"/>
        <v>39415200</v>
      </c>
      <c r="N57" s="171">
        <v>4000</v>
      </c>
      <c r="O57" s="171"/>
      <c r="P57" s="171">
        <f t="shared" si="76"/>
        <v>1194400</v>
      </c>
      <c r="Q57" s="171"/>
      <c r="R57" s="172"/>
      <c r="S57" s="173">
        <f t="shared" si="77"/>
        <v>0</v>
      </c>
      <c r="T57" s="171"/>
      <c r="U57" s="171"/>
      <c r="V57" s="171">
        <f t="shared" si="11"/>
        <v>40609600</v>
      </c>
      <c r="W57" s="171">
        <f t="shared" si="12"/>
        <v>59361680</v>
      </c>
      <c r="Y57" s="175"/>
      <c r="Z57" s="174" t="s">
        <v>299</v>
      </c>
    </row>
    <row r="58" spans="1:26" s="163" customFormat="1" ht="33" customHeight="1">
      <c r="A58" s="150">
        <v>19</v>
      </c>
      <c r="B58" s="176" t="str">
        <f t="shared" si="69"/>
        <v>Trần Văn Luận</v>
      </c>
      <c r="C58" s="158" t="s">
        <v>279</v>
      </c>
      <c r="D58" s="177">
        <f>SUM(D59:D59)</f>
        <v>119</v>
      </c>
      <c r="E58" s="177">
        <f>SUM(E59:E59)</f>
        <v>119</v>
      </c>
      <c r="F58" s="177">
        <f>SUM(F59:F59)</f>
        <v>0</v>
      </c>
      <c r="G58" s="177"/>
      <c r="H58" s="177"/>
      <c r="I58" s="178">
        <f t="shared" ref="I58:M58" si="79">SUM(I59:I59)</f>
        <v>6283200</v>
      </c>
      <c r="J58" s="178">
        <f t="shared" si="79"/>
        <v>6283200</v>
      </c>
      <c r="K58" s="178">
        <f t="shared" si="79"/>
        <v>10000</v>
      </c>
      <c r="L58" s="178">
        <f t="shared" si="79"/>
        <v>1190000</v>
      </c>
      <c r="M58" s="178">
        <f t="shared" si="79"/>
        <v>15708000</v>
      </c>
      <c r="N58" s="178"/>
      <c r="O58" s="178"/>
      <c r="P58" s="178">
        <f t="shared" ref="P58:U58" si="80">SUM(P59:P59)</f>
        <v>476000</v>
      </c>
      <c r="Q58" s="178">
        <f t="shared" si="80"/>
        <v>4.1951632235775227</v>
      </c>
      <c r="R58" s="183">
        <f t="shared" si="80"/>
        <v>0</v>
      </c>
      <c r="S58" s="178">
        <f t="shared" si="80"/>
        <v>0</v>
      </c>
      <c r="T58" s="178">
        <f t="shared" si="80"/>
        <v>0</v>
      </c>
      <c r="U58" s="178">
        <f t="shared" si="80"/>
        <v>0</v>
      </c>
      <c r="V58" s="152">
        <f t="shared" si="11"/>
        <v>16184000</v>
      </c>
      <c r="W58" s="152">
        <f t="shared" si="12"/>
        <v>23657200</v>
      </c>
      <c r="X58" s="185">
        <v>53927880</v>
      </c>
      <c r="Y58" s="180">
        <v>2836.6</v>
      </c>
      <c r="Z58" s="163">
        <f>W58-X58</f>
        <v>-30270680</v>
      </c>
    </row>
    <row r="59" spans="1:26" s="174" customFormat="1" ht="33" customHeight="1">
      <c r="A59" s="164" t="s">
        <v>28</v>
      </c>
      <c r="B59" s="181" t="s">
        <v>300</v>
      </c>
      <c r="C59" s="166" t="s">
        <v>279</v>
      </c>
      <c r="D59" s="167">
        <v>119</v>
      </c>
      <c r="E59" s="168">
        <v>119</v>
      </c>
      <c r="F59" s="164" t="s">
        <v>142</v>
      </c>
      <c r="G59" s="169">
        <v>52800</v>
      </c>
      <c r="H59" s="170">
        <f>G59*2.5</f>
        <v>132000</v>
      </c>
      <c r="I59" s="171">
        <f>D59*G59</f>
        <v>6283200</v>
      </c>
      <c r="J59" s="171">
        <f>I59</f>
        <v>6283200</v>
      </c>
      <c r="K59" s="169">
        <v>10000</v>
      </c>
      <c r="L59" s="171">
        <f>D59*K59</f>
        <v>1190000</v>
      </c>
      <c r="M59" s="171">
        <f>D59*H59</f>
        <v>15708000</v>
      </c>
      <c r="N59" s="171">
        <v>4000</v>
      </c>
      <c r="O59" s="171"/>
      <c r="P59" s="171">
        <f>D59*N59</f>
        <v>476000</v>
      </c>
      <c r="Q59" s="171">
        <f>D58/Y58*100</f>
        <v>4.1951632235775227</v>
      </c>
      <c r="R59" s="172"/>
      <c r="S59" s="173">
        <f>+IF(Q59&gt;70,R59*12*30*15000,IF(Q59&gt;=30,R59*6*30*15000,R59*3*30*15000))</f>
        <v>0</v>
      </c>
      <c r="T59" s="171"/>
      <c r="U59" s="171"/>
      <c r="V59" s="171">
        <f t="shared" si="11"/>
        <v>16184000</v>
      </c>
      <c r="W59" s="171">
        <f t="shared" si="12"/>
        <v>23657200</v>
      </c>
      <c r="Y59" s="175"/>
      <c r="Z59" s="174" t="s">
        <v>301</v>
      </c>
    </row>
    <row r="60" spans="1:26" s="163" customFormat="1" ht="33" customHeight="1">
      <c r="A60" s="150">
        <v>20</v>
      </c>
      <c r="B60" s="159" t="str">
        <f t="shared" ref="B60:B64" si="81">B61</f>
        <v>Phan Tá Kình</v>
      </c>
      <c r="C60" s="158" t="s">
        <v>279</v>
      </c>
      <c r="D60" s="177">
        <f>SUM(D61:D61)</f>
        <v>206.2</v>
      </c>
      <c r="E60" s="177">
        <f>SUM(E61:E61)</f>
        <v>206.2</v>
      </c>
      <c r="F60" s="178"/>
      <c r="G60" s="178"/>
      <c r="H60" s="178"/>
      <c r="I60" s="178">
        <f>SUM(I61:I61)</f>
        <v>10887360</v>
      </c>
      <c r="J60" s="178">
        <f>SUM(J61:J61)</f>
        <v>10887360</v>
      </c>
      <c r="K60" s="178"/>
      <c r="L60" s="178">
        <f>SUM(L61:L61)</f>
        <v>2062000</v>
      </c>
      <c r="M60" s="178">
        <f>SUM(M61:M61)</f>
        <v>27218400</v>
      </c>
      <c r="N60" s="178"/>
      <c r="O60" s="178"/>
      <c r="P60" s="178">
        <f>SUM(P61:P61)</f>
        <v>824800</v>
      </c>
      <c r="Q60" s="178">
        <f>SUM(Q61:Q61)</f>
        <v>6.4625317328485909</v>
      </c>
      <c r="R60" s="183"/>
      <c r="S60" s="178">
        <f t="shared" ref="S60:U60" si="82">SUM(S61:S61)</f>
        <v>0</v>
      </c>
      <c r="T60" s="184">
        <f t="shared" si="82"/>
        <v>0</v>
      </c>
      <c r="U60" s="178">
        <f t="shared" si="82"/>
        <v>0</v>
      </c>
      <c r="V60" s="152">
        <f t="shared" si="11"/>
        <v>28043200</v>
      </c>
      <c r="W60" s="152">
        <f t="shared" si="12"/>
        <v>40992560</v>
      </c>
      <c r="X60" s="185">
        <v>40992560</v>
      </c>
      <c r="Y60" s="180">
        <v>3190.7</v>
      </c>
      <c r="Z60" s="163">
        <f>W60-X60</f>
        <v>0</v>
      </c>
    </row>
    <row r="61" spans="1:26" s="174" customFormat="1" ht="33" customHeight="1">
      <c r="A61" s="164" t="s">
        <v>28</v>
      </c>
      <c r="B61" s="165" t="s">
        <v>302</v>
      </c>
      <c r="C61" s="166" t="s">
        <v>279</v>
      </c>
      <c r="D61" s="167">
        <v>206.2</v>
      </c>
      <c r="E61" s="168">
        <v>206.2</v>
      </c>
      <c r="F61" s="164" t="s">
        <v>142</v>
      </c>
      <c r="G61" s="169">
        <v>52800</v>
      </c>
      <c r="H61" s="170">
        <f>G61*2.5</f>
        <v>132000</v>
      </c>
      <c r="I61" s="171">
        <f>D61*G61</f>
        <v>10887360</v>
      </c>
      <c r="J61" s="171">
        <f>I61</f>
        <v>10887360</v>
      </c>
      <c r="K61" s="169">
        <v>10000</v>
      </c>
      <c r="L61" s="171">
        <f>D61*K61</f>
        <v>2062000</v>
      </c>
      <c r="M61" s="171">
        <f>D61*H61</f>
        <v>27218400</v>
      </c>
      <c r="N61" s="171">
        <v>4000</v>
      </c>
      <c r="O61" s="171"/>
      <c r="P61" s="171">
        <f>D61*N61</f>
        <v>824800</v>
      </c>
      <c r="Q61" s="171">
        <f>D60/Y60*100</f>
        <v>6.4625317328485909</v>
      </c>
      <c r="R61" s="172"/>
      <c r="S61" s="173">
        <f>+IF(Q61&gt;70,R61*12*30*15000,IF(Q61&gt;=30,R61*6*30*15000,R61*3*30*15000))</f>
        <v>0</v>
      </c>
      <c r="T61" s="171"/>
      <c r="U61" s="171"/>
      <c r="V61" s="171">
        <f t="shared" si="11"/>
        <v>28043200</v>
      </c>
      <c r="W61" s="171">
        <f t="shared" si="12"/>
        <v>40992560</v>
      </c>
      <c r="Y61" s="175"/>
    </row>
    <row r="62" spans="1:26" s="163" customFormat="1" ht="33" customHeight="1">
      <c r="A62" s="150">
        <v>21</v>
      </c>
      <c r="B62" s="159" t="str">
        <f t="shared" si="81"/>
        <v>Phan Đình Tạo</v>
      </c>
      <c r="C62" s="158" t="s">
        <v>279</v>
      </c>
      <c r="D62" s="177">
        <f>SUM(D63:D63)</f>
        <v>166.3</v>
      </c>
      <c r="E62" s="177">
        <f>SUM(E63:E63)</f>
        <v>166.3</v>
      </c>
      <c r="F62" s="177"/>
      <c r="G62" s="177"/>
      <c r="H62" s="177"/>
      <c r="I62" s="178">
        <f>SUM(I63:I63)</f>
        <v>8780640</v>
      </c>
      <c r="J62" s="178">
        <f>SUM(J63:J63)</f>
        <v>8780640</v>
      </c>
      <c r="K62" s="178"/>
      <c r="L62" s="178">
        <f>SUM(L63:L63)</f>
        <v>1663000</v>
      </c>
      <c r="M62" s="178">
        <f>SUM(M63:M63)</f>
        <v>21951600</v>
      </c>
      <c r="N62" s="178"/>
      <c r="O62" s="178"/>
      <c r="P62" s="178">
        <f>SUM(P63:P63)</f>
        <v>665200</v>
      </c>
      <c r="Q62" s="178">
        <f>SUM(Q63:Q63)</f>
        <v>5.4005780534537067</v>
      </c>
      <c r="R62" s="183"/>
      <c r="S62" s="178">
        <f t="shared" ref="S62:U62" si="83">SUM(S63:S63)</f>
        <v>0</v>
      </c>
      <c r="T62" s="178">
        <f t="shared" si="83"/>
        <v>0</v>
      </c>
      <c r="U62" s="178">
        <f t="shared" si="83"/>
        <v>0</v>
      </c>
      <c r="V62" s="152">
        <f t="shared" si="11"/>
        <v>22616800</v>
      </c>
      <c r="W62" s="152">
        <f t="shared" si="12"/>
        <v>33060440</v>
      </c>
      <c r="X62" s="185">
        <v>33060440</v>
      </c>
      <c r="Y62" s="180">
        <v>3079.3</v>
      </c>
      <c r="Z62" s="163">
        <f>W62-X62</f>
        <v>0</v>
      </c>
    </row>
    <row r="63" spans="1:26" s="174" customFormat="1" ht="33" customHeight="1">
      <c r="A63" s="164" t="s">
        <v>28</v>
      </c>
      <c r="B63" s="165" t="s">
        <v>303</v>
      </c>
      <c r="C63" s="166" t="s">
        <v>279</v>
      </c>
      <c r="D63" s="167">
        <v>166.3</v>
      </c>
      <c r="E63" s="168">
        <v>166.3</v>
      </c>
      <c r="F63" s="164" t="s">
        <v>142</v>
      </c>
      <c r="G63" s="169">
        <v>52800</v>
      </c>
      <c r="H63" s="170">
        <f t="shared" ref="H63:H67" si="84">G63*2.5</f>
        <v>132000</v>
      </c>
      <c r="I63" s="171">
        <f t="shared" ref="I63:I67" si="85">D63*G63</f>
        <v>8780640</v>
      </c>
      <c r="J63" s="171">
        <f t="shared" ref="J63:J67" si="86">I63</f>
        <v>8780640</v>
      </c>
      <c r="K63" s="169">
        <v>10000</v>
      </c>
      <c r="L63" s="171">
        <f t="shared" ref="L63:L67" si="87">D63*K63</f>
        <v>1663000</v>
      </c>
      <c r="M63" s="171">
        <f t="shared" ref="M63:M67" si="88">D63*H63</f>
        <v>21951600</v>
      </c>
      <c r="N63" s="171">
        <v>4000</v>
      </c>
      <c r="O63" s="171"/>
      <c r="P63" s="171">
        <f t="shared" ref="P63:P67" si="89">D63*N63</f>
        <v>665200</v>
      </c>
      <c r="Q63" s="171">
        <f>D62/Y62*100</f>
        <v>5.4005780534537067</v>
      </c>
      <c r="R63" s="172"/>
      <c r="S63" s="173">
        <f t="shared" ref="S63:S67" si="90">+IF(Q63&gt;70,R63*12*30*15000,IF(Q63&gt;=30,R63*6*30*15000,R63*3*30*15000))</f>
        <v>0</v>
      </c>
      <c r="T63" s="171"/>
      <c r="U63" s="171"/>
      <c r="V63" s="171">
        <f t="shared" si="11"/>
        <v>22616800</v>
      </c>
      <c r="W63" s="171">
        <f t="shared" si="12"/>
        <v>33060440</v>
      </c>
      <c r="Y63" s="175"/>
    </row>
    <row r="64" spans="1:26" s="163" customFormat="1" ht="33" customHeight="1">
      <c r="A64" s="150">
        <v>22</v>
      </c>
      <c r="B64" s="159" t="str">
        <f t="shared" si="81"/>
        <v>Phan Tuấn</v>
      </c>
      <c r="C64" s="158" t="s">
        <v>279</v>
      </c>
      <c r="D64" s="177">
        <f>SUM(D65:D65)</f>
        <v>168.7</v>
      </c>
      <c r="E64" s="177">
        <f>SUM(E65:E65)</f>
        <v>168.7</v>
      </c>
      <c r="F64" s="178"/>
      <c r="G64" s="178"/>
      <c r="H64" s="178"/>
      <c r="I64" s="178">
        <f>SUM(I65:I65)</f>
        <v>8907360</v>
      </c>
      <c r="J64" s="178">
        <f>SUM(J65:J65)</f>
        <v>8907360</v>
      </c>
      <c r="K64" s="178"/>
      <c r="L64" s="178">
        <f>SUM(L65:L65)</f>
        <v>1687000</v>
      </c>
      <c r="M64" s="178">
        <f>SUM(M65:M65)</f>
        <v>22268400</v>
      </c>
      <c r="N64" s="178"/>
      <c r="O64" s="178"/>
      <c r="P64" s="178">
        <f>SUM(P65:P65)</f>
        <v>674800</v>
      </c>
      <c r="Q64" s="178">
        <f t="shared" ref="Q64:U64" si="91">Q65</f>
        <v>6.0511496108181779</v>
      </c>
      <c r="R64" s="183">
        <v>8</v>
      </c>
      <c r="S64" s="178">
        <f t="shared" ref="S64" si="92">SUM(S65:S65)</f>
        <v>10800000</v>
      </c>
      <c r="T64" s="184">
        <f t="shared" si="91"/>
        <v>0</v>
      </c>
      <c r="U64" s="178">
        <f t="shared" si="91"/>
        <v>0</v>
      </c>
      <c r="V64" s="152">
        <f t="shared" si="11"/>
        <v>33743200</v>
      </c>
      <c r="W64" s="152">
        <f t="shared" si="12"/>
        <v>44337560</v>
      </c>
      <c r="X64" s="185">
        <v>44337560</v>
      </c>
      <c r="Y64" s="180">
        <v>2787.9</v>
      </c>
      <c r="Z64" s="163">
        <f>W64-X64</f>
        <v>0</v>
      </c>
    </row>
    <row r="65" spans="1:26" s="174" customFormat="1" ht="33" customHeight="1">
      <c r="A65" s="164" t="s">
        <v>28</v>
      </c>
      <c r="B65" s="165" t="s">
        <v>304</v>
      </c>
      <c r="C65" s="166" t="s">
        <v>279</v>
      </c>
      <c r="D65" s="167">
        <v>168.7</v>
      </c>
      <c r="E65" s="168">
        <v>168.7</v>
      </c>
      <c r="F65" s="164" t="s">
        <v>142</v>
      </c>
      <c r="G65" s="169">
        <v>52800</v>
      </c>
      <c r="H65" s="170">
        <f t="shared" si="84"/>
        <v>132000</v>
      </c>
      <c r="I65" s="171">
        <f t="shared" si="85"/>
        <v>8907360</v>
      </c>
      <c r="J65" s="171">
        <f t="shared" si="86"/>
        <v>8907360</v>
      </c>
      <c r="K65" s="169">
        <v>10000</v>
      </c>
      <c r="L65" s="171">
        <f t="shared" si="87"/>
        <v>1687000</v>
      </c>
      <c r="M65" s="171">
        <f t="shared" si="88"/>
        <v>22268400</v>
      </c>
      <c r="N65" s="171">
        <v>4000</v>
      </c>
      <c r="O65" s="171"/>
      <c r="P65" s="171">
        <f t="shared" si="89"/>
        <v>674800</v>
      </c>
      <c r="Q65" s="171">
        <f>D64/Y64*100</f>
        <v>6.0511496108181779</v>
      </c>
      <c r="R65" s="172">
        <v>8</v>
      </c>
      <c r="S65" s="173">
        <f t="shared" si="90"/>
        <v>10800000</v>
      </c>
      <c r="T65" s="171"/>
      <c r="U65" s="171"/>
      <c r="V65" s="171">
        <f t="shared" si="11"/>
        <v>33743200</v>
      </c>
      <c r="W65" s="171">
        <f t="shared" si="12"/>
        <v>44337560</v>
      </c>
      <c r="Y65" s="175"/>
    </row>
    <row r="66" spans="1:26" s="163" customFormat="1" ht="33" customHeight="1">
      <c r="A66" s="150">
        <v>23</v>
      </c>
      <c r="B66" s="159" t="str">
        <f t="shared" ref="B66:B70" si="93">B67</f>
        <v>Nguyễn Thành Vinh</v>
      </c>
      <c r="C66" s="158" t="s">
        <v>279</v>
      </c>
      <c r="D66" s="177">
        <f>SUM(D67:D67)</f>
        <v>349.8</v>
      </c>
      <c r="E66" s="177">
        <f>SUM(E67:E67)</f>
        <v>349.8</v>
      </c>
      <c r="F66" s="178"/>
      <c r="G66" s="178"/>
      <c r="H66" s="178"/>
      <c r="I66" s="178">
        <f>SUM(I67:I67)</f>
        <v>18469440</v>
      </c>
      <c r="J66" s="178">
        <f>SUM(J67:J67)</f>
        <v>18469440</v>
      </c>
      <c r="K66" s="178"/>
      <c r="L66" s="178">
        <f>SUM(L67:L67)</f>
        <v>3498000</v>
      </c>
      <c r="M66" s="178">
        <f>SUM(M67:M67)</f>
        <v>46173600</v>
      </c>
      <c r="N66" s="178"/>
      <c r="O66" s="178"/>
      <c r="P66" s="178">
        <f>SUM(P67:P67)</f>
        <v>1399200</v>
      </c>
      <c r="Q66" s="178">
        <f>SUM(Q67:Q67)</f>
        <v>8.8046515140074</v>
      </c>
      <c r="R66" s="183"/>
      <c r="S66" s="178">
        <f t="shared" ref="S66:U66" si="94">SUM(S67:S67)</f>
        <v>0</v>
      </c>
      <c r="T66" s="184">
        <f t="shared" si="94"/>
        <v>0</v>
      </c>
      <c r="U66" s="178">
        <f t="shared" si="94"/>
        <v>0</v>
      </c>
      <c r="V66" s="152">
        <f t="shared" si="11"/>
        <v>47572800</v>
      </c>
      <c r="W66" s="152">
        <f t="shared" si="12"/>
        <v>69540240</v>
      </c>
      <c r="X66" s="185">
        <v>69540240</v>
      </c>
      <c r="Y66" s="180">
        <v>3972.9</v>
      </c>
      <c r="Z66" s="163">
        <f>W66-X66</f>
        <v>0</v>
      </c>
    </row>
    <row r="67" spans="1:26" s="174" customFormat="1" ht="33" customHeight="1">
      <c r="A67" s="164" t="s">
        <v>28</v>
      </c>
      <c r="B67" s="165" t="s">
        <v>305</v>
      </c>
      <c r="C67" s="166" t="s">
        <v>279</v>
      </c>
      <c r="D67" s="167">
        <v>349.8</v>
      </c>
      <c r="E67" s="168">
        <v>349.8</v>
      </c>
      <c r="F67" s="164" t="s">
        <v>142</v>
      </c>
      <c r="G67" s="169">
        <v>52800</v>
      </c>
      <c r="H67" s="170">
        <f t="shared" si="84"/>
        <v>132000</v>
      </c>
      <c r="I67" s="171">
        <f t="shared" si="85"/>
        <v>18469440</v>
      </c>
      <c r="J67" s="171">
        <f t="shared" si="86"/>
        <v>18469440</v>
      </c>
      <c r="K67" s="169">
        <v>10000</v>
      </c>
      <c r="L67" s="171">
        <f t="shared" si="87"/>
        <v>3498000</v>
      </c>
      <c r="M67" s="171">
        <f t="shared" si="88"/>
        <v>46173600</v>
      </c>
      <c r="N67" s="171">
        <v>4000</v>
      </c>
      <c r="O67" s="171"/>
      <c r="P67" s="171">
        <f t="shared" si="89"/>
        <v>1399200</v>
      </c>
      <c r="Q67" s="171">
        <f>D66/Y66*100</f>
        <v>8.8046515140074</v>
      </c>
      <c r="R67" s="172"/>
      <c r="S67" s="173">
        <f t="shared" si="90"/>
        <v>0</v>
      </c>
      <c r="T67" s="171"/>
      <c r="U67" s="171"/>
      <c r="V67" s="171">
        <f t="shared" si="11"/>
        <v>47572800</v>
      </c>
      <c r="W67" s="171">
        <f t="shared" si="12"/>
        <v>69540240</v>
      </c>
      <c r="Y67" s="175"/>
    </row>
    <row r="68" spans="1:26" s="163" customFormat="1" ht="33" customHeight="1">
      <c r="A68" s="150">
        <v>24</v>
      </c>
      <c r="B68" s="159" t="str">
        <f t="shared" si="93"/>
        <v>Hồ Sỹ Đức</v>
      </c>
      <c r="C68" s="158" t="s">
        <v>279</v>
      </c>
      <c r="D68" s="177">
        <f>SUM(D69:D69)</f>
        <v>458.6</v>
      </c>
      <c r="E68" s="177">
        <f>SUM(E69:E69)</f>
        <v>458.6</v>
      </c>
      <c r="F68" s="178"/>
      <c r="G68" s="178"/>
      <c r="H68" s="178"/>
      <c r="I68" s="178">
        <f>SUM(I69:I69)</f>
        <v>24214080</v>
      </c>
      <c r="J68" s="178">
        <f>SUM(J69:J69)</f>
        <v>24214080</v>
      </c>
      <c r="K68" s="178"/>
      <c r="L68" s="178">
        <f>SUM(L69:L69)</f>
        <v>4586000</v>
      </c>
      <c r="M68" s="178">
        <f>SUM(M69:M69)</f>
        <v>60535200</v>
      </c>
      <c r="N68" s="178"/>
      <c r="O68" s="178"/>
      <c r="P68" s="178">
        <f>SUM(P69:P69)</f>
        <v>1834400</v>
      </c>
      <c r="Q68" s="178">
        <f>SUM(Q69:Q69)</f>
        <v>12.456878989542307</v>
      </c>
      <c r="R68" s="183"/>
      <c r="S68" s="178">
        <f t="shared" ref="S68:U68" si="95">SUM(S69:S69)</f>
        <v>0</v>
      </c>
      <c r="T68" s="184">
        <f t="shared" si="95"/>
        <v>0</v>
      </c>
      <c r="U68" s="178">
        <f t="shared" si="95"/>
        <v>0</v>
      </c>
      <c r="V68" s="152">
        <f t="shared" si="11"/>
        <v>62369600</v>
      </c>
      <c r="W68" s="152">
        <f t="shared" si="12"/>
        <v>91169680</v>
      </c>
      <c r="X68" s="185">
        <v>91169680</v>
      </c>
      <c r="Y68" s="180">
        <v>3681.5</v>
      </c>
      <c r="Z68" s="163">
        <f>W68-X68</f>
        <v>0</v>
      </c>
    </row>
    <row r="69" spans="1:26" s="174" customFormat="1" ht="33" customHeight="1">
      <c r="A69" s="164" t="s">
        <v>28</v>
      </c>
      <c r="B69" s="165" t="s">
        <v>306</v>
      </c>
      <c r="C69" s="166" t="s">
        <v>279</v>
      </c>
      <c r="D69" s="167">
        <v>458.6</v>
      </c>
      <c r="E69" s="168">
        <v>458.6</v>
      </c>
      <c r="F69" s="164" t="s">
        <v>142</v>
      </c>
      <c r="G69" s="169">
        <v>52800</v>
      </c>
      <c r="H69" s="170">
        <f t="shared" ref="H69:H73" si="96">G69*2.5</f>
        <v>132000</v>
      </c>
      <c r="I69" s="171">
        <f t="shared" ref="I69:I73" si="97">D69*G69</f>
        <v>24214080</v>
      </c>
      <c r="J69" s="171">
        <f t="shared" ref="J69:J73" si="98">I69</f>
        <v>24214080</v>
      </c>
      <c r="K69" s="169">
        <v>10000</v>
      </c>
      <c r="L69" s="171">
        <f t="shared" ref="L69:L73" si="99">D69*K69</f>
        <v>4586000</v>
      </c>
      <c r="M69" s="171">
        <f t="shared" ref="M69:M73" si="100">D69*H69</f>
        <v>60535200</v>
      </c>
      <c r="N69" s="171">
        <v>4000</v>
      </c>
      <c r="O69" s="171"/>
      <c r="P69" s="171">
        <f t="shared" ref="P69:P73" si="101">D69*N69</f>
        <v>1834400</v>
      </c>
      <c r="Q69" s="171">
        <f>D68/Y68*100</f>
        <v>12.456878989542307</v>
      </c>
      <c r="R69" s="172"/>
      <c r="S69" s="173">
        <f t="shared" ref="S69:S73" si="102">+IF(Q69&gt;70,R69*12*30*15000,IF(Q69&gt;=30,R69*6*30*15000,R69*3*30*15000))</f>
        <v>0</v>
      </c>
      <c r="T69" s="171"/>
      <c r="U69" s="171"/>
      <c r="V69" s="171">
        <f t="shared" si="11"/>
        <v>62369600</v>
      </c>
      <c r="W69" s="171">
        <f t="shared" si="12"/>
        <v>91169680</v>
      </c>
      <c r="Y69" s="175"/>
    </row>
    <row r="70" spans="1:26" s="163" customFormat="1" ht="33" customHeight="1">
      <c r="A70" s="150">
        <v>25</v>
      </c>
      <c r="B70" s="176" t="str">
        <f t="shared" si="93"/>
        <v>Hồ Công Trí (Đào Thị Thủy)</v>
      </c>
      <c r="C70" s="158" t="s">
        <v>279</v>
      </c>
      <c r="D70" s="177">
        <f>SUM(D71:D71)</f>
        <v>255.5</v>
      </c>
      <c r="E70" s="177">
        <f>SUM(E71:E71)</f>
        <v>255.5</v>
      </c>
      <c r="F70" s="177"/>
      <c r="G70" s="177"/>
      <c r="H70" s="177"/>
      <c r="I70" s="178">
        <f>SUM(I71:I71)</f>
        <v>13490400</v>
      </c>
      <c r="J70" s="178">
        <f>SUM(J71:J71)</f>
        <v>13490400</v>
      </c>
      <c r="K70" s="178"/>
      <c r="L70" s="178">
        <f>SUM(L71:L71)</f>
        <v>1788500</v>
      </c>
      <c r="M70" s="178">
        <f>SUM(M71:M71)</f>
        <v>33726000</v>
      </c>
      <c r="N70" s="178"/>
      <c r="O70" s="178"/>
      <c r="P70" s="178">
        <f>SUM(P71:P71)</f>
        <v>1022000</v>
      </c>
      <c r="Q70" s="178">
        <f>SUM(Q71:Q71)</f>
        <v>7.1084773112984445</v>
      </c>
      <c r="R70" s="183"/>
      <c r="S70" s="178">
        <f t="shared" ref="S70:U70" si="103">SUM(S71:S71)</f>
        <v>0</v>
      </c>
      <c r="T70" s="178">
        <f t="shared" si="103"/>
        <v>0</v>
      </c>
      <c r="U70" s="178">
        <f t="shared" si="103"/>
        <v>0</v>
      </c>
      <c r="V70" s="152">
        <f t="shared" si="11"/>
        <v>34748000</v>
      </c>
      <c r="W70" s="152">
        <f t="shared" si="12"/>
        <v>50026900</v>
      </c>
      <c r="X70" s="185">
        <v>50026900</v>
      </c>
      <c r="Y70" s="180">
        <v>3594.3</v>
      </c>
      <c r="Z70" s="163">
        <f>W70-X70</f>
        <v>0</v>
      </c>
    </row>
    <row r="71" spans="1:26" s="174" customFormat="1" ht="33" customHeight="1">
      <c r="A71" s="164" t="s">
        <v>28</v>
      </c>
      <c r="B71" s="181" t="s">
        <v>307</v>
      </c>
      <c r="C71" s="166" t="s">
        <v>279</v>
      </c>
      <c r="D71" s="167">
        <v>255.5</v>
      </c>
      <c r="E71" s="168">
        <v>255.5</v>
      </c>
      <c r="F71" s="164" t="s">
        <v>30</v>
      </c>
      <c r="G71" s="169">
        <v>52800</v>
      </c>
      <c r="H71" s="170">
        <f t="shared" si="96"/>
        <v>132000</v>
      </c>
      <c r="I71" s="171">
        <f t="shared" si="97"/>
        <v>13490400</v>
      </c>
      <c r="J71" s="171">
        <f t="shared" si="98"/>
        <v>13490400</v>
      </c>
      <c r="K71" s="169">
        <v>7000</v>
      </c>
      <c r="L71" s="171">
        <f t="shared" si="99"/>
        <v>1788500</v>
      </c>
      <c r="M71" s="171">
        <f t="shared" si="100"/>
        <v>33726000</v>
      </c>
      <c r="N71" s="171">
        <v>4000</v>
      </c>
      <c r="O71" s="171"/>
      <c r="P71" s="171">
        <f t="shared" si="101"/>
        <v>1022000</v>
      </c>
      <c r="Q71" s="171">
        <f>D70/Y70*100</f>
        <v>7.1084773112984445</v>
      </c>
      <c r="R71" s="172"/>
      <c r="S71" s="173">
        <f t="shared" si="102"/>
        <v>0</v>
      </c>
      <c r="T71" s="171"/>
      <c r="U71" s="171"/>
      <c r="V71" s="171">
        <f t="shared" si="11"/>
        <v>34748000</v>
      </c>
      <c r="W71" s="171">
        <f t="shared" si="12"/>
        <v>50026900</v>
      </c>
      <c r="Y71" s="175"/>
    </row>
    <row r="72" spans="1:26" s="163" customFormat="1" ht="33" customHeight="1">
      <c r="A72" s="150">
        <v>26</v>
      </c>
      <c r="B72" s="176" t="str">
        <f t="shared" ref="B72:B76" si="104">B73</f>
        <v>Phạm Thị Thanh</v>
      </c>
      <c r="C72" s="158" t="s">
        <v>279</v>
      </c>
      <c r="D72" s="177">
        <f>SUM(D73:D73)</f>
        <v>721</v>
      </c>
      <c r="E72" s="177">
        <f>SUM(E73:E73)</f>
        <v>721</v>
      </c>
      <c r="F72" s="178"/>
      <c r="G72" s="178"/>
      <c r="H72" s="178"/>
      <c r="I72" s="178">
        <f>SUM(I73:I73)</f>
        <v>38068800</v>
      </c>
      <c r="J72" s="178">
        <f>SUM(J73:J73)</f>
        <v>38068800</v>
      </c>
      <c r="K72" s="178"/>
      <c r="L72" s="178">
        <f>SUM(L73:L73)</f>
        <v>5047000</v>
      </c>
      <c r="M72" s="178">
        <f>SUM(M73:M73)</f>
        <v>95172000</v>
      </c>
      <c r="N72" s="178"/>
      <c r="O72" s="178"/>
      <c r="P72" s="178">
        <f>SUM(P73:P73)</f>
        <v>2884000</v>
      </c>
      <c r="Q72" s="178">
        <f>SUM(Q73:Q73)</f>
        <v>27.33752938500038</v>
      </c>
      <c r="R72" s="183">
        <v>9</v>
      </c>
      <c r="S72" s="178">
        <f t="shared" ref="S72:U72" si="105">SUM(S73:S73)</f>
        <v>12150000</v>
      </c>
      <c r="T72" s="184">
        <f t="shared" si="105"/>
        <v>0</v>
      </c>
      <c r="U72" s="178">
        <f t="shared" si="105"/>
        <v>0</v>
      </c>
      <c r="V72" s="152">
        <f t="shared" si="11"/>
        <v>110206000</v>
      </c>
      <c r="W72" s="152">
        <f t="shared" si="12"/>
        <v>153321800</v>
      </c>
      <c r="X72" s="182">
        <v>153321800</v>
      </c>
      <c r="Y72" s="180">
        <v>2637.4</v>
      </c>
      <c r="Z72" s="163">
        <f>W72-X72</f>
        <v>0</v>
      </c>
    </row>
    <row r="73" spans="1:26" s="174" customFormat="1" ht="33" customHeight="1">
      <c r="A73" s="164" t="s">
        <v>28</v>
      </c>
      <c r="B73" s="181" t="s">
        <v>308</v>
      </c>
      <c r="C73" s="166" t="s">
        <v>279</v>
      </c>
      <c r="D73" s="167">
        <v>721</v>
      </c>
      <c r="E73" s="168">
        <v>721</v>
      </c>
      <c r="F73" s="164" t="s">
        <v>30</v>
      </c>
      <c r="G73" s="169">
        <v>52800</v>
      </c>
      <c r="H73" s="170">
        <f t="shared" si="96"/>
        <v>132000</v>
      </c>
      <c r="I73" s="171">
        <f t="shared" si="97"/>
        <v>38068800</v>
      </c>
      <c r="J73" s="171">
        <f t="shared" si="98"/>
        <v>38068800</v>
      </c>
      <c r="K73" s="169">
        <v>7000</v>
      </c>
      <c r="L73" s="171">
        <f t="shared" si="99"/>
        <v>5047000</v>
      </c>
      <c r="M73" s="171">
        <f t="shared" si="100"/>
        <v>95172000</v>
      </c>
      <c r="N73" s="171">
        <v>4000</v>
      </c>
      <c r="O73" s="171"/>
      <c r="P73" s="171">
        <f t="shared" si="101"/>
        <v>2884000</v>
      </c>
      <c r="Q73" s="171">
        <f>D72/Y72*100</f>
        <v>27.33752938500038</v>
      </c>
      <c r="R73" s="172">
        <v>9</v>
      </c>
      <c r="S73" s="173">
        <f t="shared" si="102"/>
        <v>12150000</v>
      </c>
      <c r="T73" s="171"/>
      <c r="U73" s="171"/>
      <c r="V73" s="171">
        <f t="shared" si="11"/>
        <v>110206000</v>
      </c>
      <c r="W73" s="171">
        <f t="shared" si="12"/>
        <v>153321800</v>
      </c>
      <c r="Y73" s="175"/>
    </row>
    <row r="74" spans="1:26" s="163" customFormat="1" ht="33" customHeight="1">
      <c r="A74" s="150">
        <v>27</v>
      </c>
      <c r="B74" s="176" t="str">
        <f t="shared" si="104"/>
        <v>Phan Đình Thuần (Trần Thị Nhung)</v>
      </c>
      <c r="C74" s="158" t="s">
        <v>279</v>
      </c>
      <c r="D74" s="177">
        <f>SUM(D75:D75)</f>
        <v>527</v>
      </c>
      <c r="E74" s="177">
        <f>SUM(E75:E75)</f>
        <v>527</v>
      </c>
      <c r="F74" s="178"/>
      <c r="G74" s="178"/>
      <c r="H74" s="178"/>
      <c r="I74" s="178">
        <f>SUM(I75:I75)</f>
        <v>27825600</v>
      </c>
      <c r="J74" s="178">
        <f>SUM(J75:J75)</f>
        <v>27825600</v>
      </c>
      <c r="K74" s="178"/>
      <c r="L74" s="178">
        <f>SUM(L75:L75)</f>
        <v>3689000</v>
      </c>
      <c r="M74" s="178">
        <f>SUM(M75:M75)</f>
        <v>69564000</v>
      </c>
      <c r="N74" s="178"/>
      <c r="O74" s="178"/>
      <c r="P74" s="178">
        <f>SUM(P75:P75)</f>
        <v>2108000</v>
      </c>
      <c r="Q74" s="178">
        <f>SUM(Q75:Q75)</f>
        <v>10.120990973689265</v>
      </c>
      <c r="R74" s="183">
        <v>1</v>
      </c>
      <c r="S74" s="178">
        <f t="shared" ref="S74:U74" si="106">SUM(S75:S75)</f>
        <v>1350000</v>
      </c>
      <c r="T74" s="184">
        <f t="shared" si="106"/>
        <v>0</v>
      </c>
      <c r="U74" s="178">
        <f t="shared" si="106"/>
        <v>0</v>
      </c>
      <c r="V74" s="152">
        <f t="shared" si="11"/>
        <v>73022000</v>
      </c>
      <c r="W74" s="152">
        <f t="shared" si="12"/>
        <v>104536600</v>
      </c>
      <c r="X74" s="185">
        <v>104536600</v>
      </c>
      <c r="Y74" s="180">
        <v>5207</v>
      </c>
      <c r="Z74" s="163">
        <f>W74-X74</f>
        <v>0</v>
      </c>
    </row>
    <row r="75" spans="1:26" s="174" customFormat="1" ht="33" customHeight="1">
      <c r="A75" s="164" t="s">
        <v>28</v>
      </c>
      <c r="B75" s="181" t="s">
        <v>309</v>
      </c>
      <c r="C75" s="166" t="s">
        <v>279</v>
      </c>
      <c r="D75" s="167">
        <v>527</v>
      </c>
      <c r="E75" s="168">
        <v>527</v>
      </c>
      <c r="F75" s="164" t="s">
        <v>30</v>
      </c>
      <c r="G75" s="169">
        <v>52800</v>
      </c>
      <c r="H75" s="170">
        <f t="shared" ref="H75:H78" si="107">G75*2.5</f>
        <v>132000</v>
      </c>
      <c r="I75" s="171">
        <f t="shared" ref="I75:I78" si="108">D75*G75</f>
        <v>27825600</v>
      </c>
      <c r="J75" s="171">
        <f t="shared" ref="J75:J78" si="109">I75</f>
        <v>27825600</v>
      </c>
      <c r="K75" s="169">
        <v>7000</v>
      </c>
      <c r="L75" s="171">
        <f t="shared" ref="L75:L78" si="110">D75*K75</f>
        <v>3689000</v>
      </c>
      <c r="M75" s="171">
        <f t="shared" ref="M75:M78" si="111">D75*H75</f>
        <v>69564000</v>
      </c>
      <c r="N75" s="171">
        <v>4000</v>
      </c>
      <c r="O75" s="171"/>
      <c r="P75" s="171">
        <f t="shared" ref="P75:P78" si="112">D75*N75</f>
        <v>2108000</v>
      </c>
      <c r="Q75" s="171">
        <f>D74/Y74*100</f>
        <v>10.120990973689265</v>
      </c>
      <c r="R75" s="172">
        <v>1</v>
      </c>
      <c r="S75" s="173">
        <f t="shared" ref="S75:S78" si="113">+IF(Q75&gt;70,R75*12*30*15000,IF(Q75&gt;=30,R75*6*30*15000,R75*3*30*15000))</f>
        <v>1350000</v>
      </c>
      <c r="T75" s="171"/>
      <c r="U75" s="171"/>
      <c r="V75" s="171">
        <f t="shared" si="11"/>
        <v>73022000</v>
      </c>
      <c r="W75" s="171">
        <f t="shared" si="12"/>
        <v>104536600</v>
      </c>
      <c r="Y75" s="175"/>
    </row>
    <row r="76" spans="1:26" s="163" customFormat="1" ht="33" customHeight="1">
      <c r="A76" s="150">
        <v>28</v>
      </c>
      <c r="B76" s="176" t="str">
        <f t="shared" si="104"/>
        <v>Nguyễn Thị Hảo (Nguyễn Trung Kiên)</v>
      </c>
      <c r="C76" s="158" t="s">
        <v>279</v>
      </c>
      <c r="D76" s="177">
        <f>SUM(D77:D78)</f>
        <v>1009.3</v>
      </c>
      <c r="E76" s="177">
        <f t="shared" ref="E76:W76" si="114">SUM(E77:E78)</f>
        <v>1009.3</v>
      </c>
      <c r="F76" s="177">
        <f t="shared" si="114"/>
        <v>0</v>
      </c>
      <c r="G76" s="177">
        <f t="shared" si="114"/>
        <v>105600</v>
      </c>
      <c r="H76" s="177">
        <f t="shared" si="114"/>
        <v>264000</v>
      </c>
      <c r="I76" s="178">
        <f t="shared" si="114"/>
        <v>53291040</v>
      </c>
      <c r="J76" s="178">
        <f t="shared" si="114"/>
        <v>53291040</v>
      </c>
      <c r="K76" s="178"/>
      <c r="L76" s="178">
        <f t="shared" si="114"/>
        <v>7065100</v>
      </c>
      <c r="M76" s="178">
        <f t="shared" si="114"/>
        <v>133227600</v>
      </c>
      <c r="N76" s="178"/>
      <c r="O76" s="178">
        <f t="shared" si="114"/>
        <v>0</v>
      </c>
      <c r="P76" s="178">
        <f t="shared" si="114"/>
        <v>4037200</v>
      </c>
      <c r="Q76" s="178">
        <f t="shared" si="114"/>
        <v>25.655168907755264</v>
      </c>
      <c r="R76" s="178">
        <f t="shared" si="114"/>
        <v>2</v>
      </c>
      <c r="S76" s="178">
        <f t="shared" si="114"/>
        <v>2700000</v>
      </c>
      <c r="T76" s="178">
        <f t="shared" si="114"/>
        <v>0</v>
      </c>
      <c r="U76" s="178">
        <f t="shared" si="114"/>
        <v>0</v>
      </c>
      <c r="V76" s="178">
        <f t="shared" si="114"/>
        <v>139964800</v>
      </c>
      <c r="W76" s="178">
        <f t="shared" si="114"/>
        <v>200320940</v>
      </c>
      <c r="X76" s="185">
        <v>200320940</v>
      </c>
      <c r="Y76" s="180">
        <v>3934.1</v>
      </c>
      <c r="Z76" s="163">
        <f>W76-X76</f>
        <v>0</v>
      </c>
    </row>
    <row r="77" spans="1:26" s="174" customFormat="1" ht="33" customHeight="1">
      <c r="A77" s="164" t="s">
        <v>28</v>
      </c>
      <c r="B77" s="181" t="s">
        <v>310</v>
      </c>
      <c r="C77" s="166" t="s">
        <v>279</v>
      </c>
      <c r="D77" s="167">
        <v>882.5</v>
      </c>
      <c r="E77" s="168">
        <v>882.5</v>
      </c>
      <c r="F77" s="164" t="s">
        <v>30</v>
      </c>
      <c r="G77" s="169">
        <v>52800</v>
      </c>
      <c r="H77" s="170">
        <f t="shared" si="107"/>
        <v>132000</v>
      </c>
      <c r="I77" s="171">
        <f t="shared" si="108"/>
        <v>46596000</v>
      </c>
      <c r="J77" s="171">
        <f t="shared" si="109"/>
        <v>46596000</v>
      </c>
      <c r="K77" s="169">
        <v>7000</v>
      </c>
      <c r="L77" s="171">
        <f t="shared" si="110"/>
        <v>6177500</v>
      </c>
      <c r="M77" s="171">
        <f t="shared" si="111"/>
        <v>116490000</v>
      </c>
      <c r="N77" s="171">
        <v>4000</v>
      </c>
      <c r="O77" s="171"/>
      <c r="P77" s="171">
        <f t="shared" si="112"/>
        <v>3530000</v>
      </c>
      <c r="Q77" s="171">
        <f>D76/Y76*100</f>
        <v>25.655168907755264</v>
      </c>
      <c r="R77" s="172">
        <v>2</v>
      </c>
      <c r="S77" s="173">
        <f t="shared" si="113"/>
        <v>2700000</v>
      </c>
      <c r="T77" s="171"/>
      <c r="U77" s="171"/>
      <c r="V77" s="171">
        <f>M77+P77+S77+U77</f>
        <v>122720000</v>
      </c>
      <c r="W77" s="171">
        <f>J77+L77+V77</f>
        <v>175493500</v>
      </c>
      <c r="Y77" s="175"/>
    </row>
    <row r="78" spans="1:26" s="174" customFormat="1" ht="33" customHeight="1">
      <c r="A78" s="164" t="s">
        <v>28</v>
      </c>
      <c r="B78" s="181" t="str">
        <f>B77</f>
        <v>Nguyễn Thị Hảo (Nguyễn Trung Kiên)</v>
      </c>
      <c r="C78" s="166" t="s">
        <v>279</v>
      </c>
      <c r="D78" s="167">
        <v>126.8</v>
      </c>
      <c r="E78" s="168">
        <v>126.8</v>
      </c>
      <c r="F78" s="164" t="s">
        <v>30</v>
      </c>
      <c r="G78" s="169">
        <v>52800</v>
      </c>
      <c r="H78" s="170">
        <f t="shared" si="107"/>
        <v>132000</v>
      </c>
      <c r="I78" s="171">
        <f t="shared" si="108"/>
        <v>6695040</v>
      </c>
      <c r="J78" s="171">
        <f t="shared" si="109"/>
        <v>6695040</v>
      </c>
      <c r="K78" s="169">
        <v>7000</v>
      </c>
      <c r="L78" s="171">
        <f t="shared" si="110"/>
        <v>887600</v>
      </c>
      <c r="M78" s="171">
        <f t="shared" si="111"/>
        <v>16737600</v>
      </c>
      <c r="N78" s="171">
        <v>4000</v>
      </c>
      <c r="O78" s="171"/>
      <c r="P78" s="171">
        <f t="shared" si="112"/>
        <v>507200</v>
      </c>
      <c r="Q78" s="171"/>
      <c r="R78" s="172"/>
      <c r="S78" s="173">
        <f t="shared" si="113"/>
        <v>0</v>
      </c>
      <c r="T78" s="171"/>
      <c r="U78" s="171"/>
      <c r="V78" s="171">
        <f>M78+P78+S78+U78</f>
        <v>17244800</v>
      </c>
      <c r="W78" s="171">
        <f>J78+L78+V78</f>
        <v>24827440</v>
      </c>
      <c r="Y78" s="175"/>
    </row>
    <row r="79" spans="1:26" s="163" customFormat="1" ht="36" customHeight="1">
      <c r="A79" s="150">
        <v>29</v>
      </c>
      <c r="B79" s="176" t="str">
        <f t="shared" ref="B79:B84" si="115">B80</f>
        <v>Nguyễn Xuân Lý (Thái Thị Sâm)</v>
      </c>
      <c r="C79" s="158" t="s">
        <v>279</v>
      </c>
      <c r="D79" s="177">
        <f>SUM(D80:D80)</f>
        <v>222</v>
      </c>
      <c r="E79" s="177">
        <f>SUM(E80:E80)</f>
        <v>222</v>
      </c>
      <c r="F79" s="178"/>
      <c r="G79" s="178"/>
      <c r="H79" s="178"/>
      <c r="I79" s="178">
        <f>SUM(I80:I80)</f>
        <v>11721600</v>
      </c>
      <c r="J79" s="178">
        <f>SUM(J80:J80)</f>
        <v>11721600</v>
      </c>
      <c r="K79" s="178"/>
      <c r="L79" s="178">
        <f>SUM(L80:L80)</f>
        <v>1554000</v>
      </c>
      <c r="M79" s="178">
        <f>SUM(M80:M80)</f>
        <v>29304000</v>
      </c>
      <c r="N79" s="178"/>
      <c r="O79" s="178"/>
      <c r="P79" s="178">
        <f>SUM(P80:P80)</f>
        <v>888000</v>
      </c>
      <c r="Q79" s="178">
        <f>SUM(Q80:Q80)</f>
        <v>5.4619264362160171</v>
      </c>
      <c r="R79" s="183">
        <v>2</v>
      </c>
      <c r="S79" s="178">
        <f t="shared" ref="S79:U79" si="116">SUM(S80:S80)</f>
        <v>2700000</v>
      </c>
      <c r="T79" s="184">
        <f t="shared" si="116"/>
        <v>0</v>
      </c>
      <c r="U79" s="178">
        <f t="shared" si="116"/>
        <v>0</v>
      </c>
      <c r="V79" s="152">
        <f>M79+P79+S79+U79</f>
        <v>32892000</v>
      </c>
      <c r="W79" s="152">
        <f>J79+L79+V79</f>
        <v>46167600</v>
      </c>
      <c r="X79" s="185">
        <v>46167600</v>
      </c>
      <c r="Y79" s="180">
        <v>4064.5</v>
      </c>
      <c r="Z79" s="163">
        <f>W79-X79</f>
        <v>0</v>
      </c>
    </row>
    <row r="80" spans="1:26" s="174" customFormat="1" ht="33" customHeight="1">
      <c r="A80" s="164" t="s">
        <v>28</v>
      </c>
      <c r="B80" s="181" t="s">
        <v>311</v>
      </c>
      <c r="C80" s="166" t="s">
        <v>279</v>
      </c>
      <c r="D80" s="167">
        <v>222</v>
      </c>
      <c r="E80" s="168">
        <v>222</v>
      </c>
      <c r="F80" s="164" t="s">
        <v>30</v>
      </c>
      <c r="G80" s="169">
        <v>52800</v>
      </c>
      <c r="H80" s="170">
        <f t="shared" ref="H80:H83" si="117">G80*2.5</f>
        <v>132000</v>
      </c>
      <c r="I80" s="171">
        <f t="shared" ref="I80:I83" si="118">D80*G80</f>
        <v>11721600</v>
      </c>
      <c r="J80" s="171">
        <f t="shared" ref="J80:J83" si="119">I80</f>
        <v>11721600</v>
      </c>
      <c r="K80" s="169">
        <v>7000</v>
      </c>
      <c r="L80" s="171">
        <f t="shared" ref="L80:L83" si="120">D80*K80</f>
        <v>1554000</v>
      </c>
      <c r="M80" s="171">
        <f t="shared" ref="M80:M83" si="121">D80*H80</f>
        <v>29304000</v>
      </c>
      <c r="N80" s="171">
        <v>4000</v>
      </c>
      <c r="O80" s="171"/>
      <c r="P80" s="171">
        <f t="shared" ref="P80:P83" si="122">D80*N80</f>
        <v>888000</v>
      </c>
      <c r="Q80" s="171">
        <f>D79/Y79*100</f>
        <v>5.4619264362160171</v>
      </c>
      <c r="R80" s="172">
        <v>2</v>
      </c>
      <c r="S80" s="173">
        <f t="shared" ref="S80:S83" si="123">+IF(Q80&gt;70,R80*12*30*15000,IF(Q80&gt;=30,R80*6*30*15000,R80*3*30*15000))</f>
        <v>2700000</v>
      </c>
      <c r="T80" s="171"/>
      <c r="U80" s="171"/>
      <c r="V80" s="171">
        <f>M80+P80+S80+U80</f>
        <v>32892000</v>
      </c>
      <c r="W80" s="171">
        <f>J80+L80+V80</f>
        <v>46167600</v>
      </c>
      <c r="Y80" s="175"/>
    </row>
    <row r="81" spans="1:27" s="163" customFormat="1" ht="33" customHeight="1">
      <c r="A81" s="150">
        <v>30</v>
      </c>
      <c r="B81" s="176" t="str">
        <f t="shared" si="115"/>
        <v>Nguyễn Minh</v>
      </c>
      <c r="C81" s="158" t="s">
        <v>279</v>
      </c>
      <c r="D81" s="177">
        <f>SUM(D82:D83)</f>
        <v>456.1</v>
      </c>
      <c r="E81" s="177">
        <f t="shared" ref="E81:W81" si="124">SUM(E82:E83)</f>
        <v>456.1</v>
      </c>
      <c r="F81" s="177">
        <f t="shared" si="124"/>
        <v>0</v>
      </c>
      <c r="G81" s="177">
        <f t="shared" si="124"/>
        <v>105600</v>
      </c>
      <c r="H81" s="177">
        <f t="shared" si="124"/>
        <v>264000</v>
      </c>
      <c r="I81" s="178">
        <f t="shared" si="124"/>
        <v>24082080</v>
      </c>
      <c r="J81" s="178">
        <f t="shared" si="124"/>
        <v>24082080</v>
      </c>
      <c r="K81" s="178"/>
      <c r="L81" s="178">
        <f t="shared" si="124"/>
        <v>4561000</v>
      </c>
      <c r="M81" s="178">
        <f t="shared" si="124"/>
        <v>60205200</v>
      </c>
      <c r="N81" s="178"/>
      <c r="O81" s="178">
        <f t="shared" si="124"/>
        <v>0</v>
      </c>
      <c r="P81" s="178">
        <f t="shared" si="124"/>
        <v>1824400</v>
      </c>
      <c r="Q81" s="178">
        <f t="shared" si="124"/>
        <v>15.297668958577898</v>
      </c>
      <c r="R81" s="178">
        <f t="shared" si="124"/>
        <v>4</v>
      </c>
      <c r="S81" s="178">
        <f t="shared" si="124"/>
        <v>5400000</v>
      </c>
      <c r="T81" s="178">
        <f t="shared" si="124"/>
        <v>0</v>
      </c>
      <c r="U81" s="178">
        <f t="shared" si="124"/>
        <v>0</v>
      </c>
      <c r="V81" s="178">
        <f t="shared" si="124"/>
        <v>67429600</v>
      </c>
      <c r="W81" s="178">
        <f t="shared" si="124"/>
        <v>96072680</v>
      </c>
      <c r="X81" s="185">
        <v>96072680</v>
      </c>
      <c r="Y81" s="180">
        <v>2981.5</v>
      </c>
      <c r="Z81" s="163">
        <f>W81-X81</f>
        <v>0</v>
      </c>
    </row>
    <row r="82" spans="1:27" s="174" customFormat="1" ht="33" customHeight="1">
      <c r="A82" s="164" t="s">
        <v>28</v>
      </c>
      <c r="B82" s="181" t="s">
        <v>312</v>
      </c>
      <c r="C82" s="166" t="s">
        <v>279</v>
      </c>
      <c r="D82" s="167">
        <v>254.4</v>
      </c>
      <c r="E82" s="168">
        <v>254.4</v>
      </c>
      <c r="F82" s="164" t="s">
        <v>142</v>
      </c>
      <c r="G82" s="169">
        <v>52800</v>
      </c>
      <c r="H82" s="170">
        <f t="shared" si="117"/>
        <v>132000</v>
      </c>
      <c r="I82" s="171">
        <f t="shared" si="118"/>
        <v>13432320</v>
      </c>
      <c r="J82" s="171">
        <f t="shared" si="119"/>
        <v>13432320</v>
      </c>
      <c r="K82" s="169">
        <v>10000</v>
      </c>
      <c r="L82" s="171">
        <f t="shared" si="120"/>
        <v>2544000</v>
      </c>
      <c r="M82" s="171">
        <f t="shared" si="121"/>
        <v>33580800</v>
      </c>
      <c r="N82" s="171">
        <v>4000</v>
      </c>
      <c r="O82" s="171"/>
      <c r="P82" s="171">
        <f t="shared" si="122"/>
        <v>1017600</v>
      </c>
      <c r="Q82" s="171">
        <f>D81/Y81*100</f>
        <v>15.297668958577898</v>
      </c>
      <c r="R82" s="172">
        <v>4</v>
      </c>
      <c r="S82" s="173">
        <f t="shared" si="123"/>
        <v>5400000</v>
      </c>
      <c r="T82" s="171"/>
      <c r="U82" s="171"/>
      <c r="V82" s="171">
        <f t="shared" ref="V82:V87" si="125">M82+P82+S82+U82</f>
        <v>39998400</v>
      </c>
      <c r="W82" s="171">
        <f t="shared" ref="W82:W87" si="126">J82+L82+V82</f>
        <v>55974720</v>
      </c>
      <c r="Y82" s="175"/>
    </row>
    <row r="83" spans="1:27" s="174" customFormat="1" ht="33" customHeight="1">
      <c r="A83" s="164" t="s">
        <v>28</v>
      </c>
      <c r="B83" s="181" t="str">
        <f>B82</f>
        <v>Nguyễn Minh</v>
      </c>
      <c r="C83" s="166" t="s">
        <v>279</v>
      </c>
      <c r="D83" s="167">
        <v>201.7</v>
      </c>
      <c r="E83" s="168">
        <v>201.7</v>
      </c>
      <c r="F83" s="164" t="s">
        <v>142</v>
      </c>
      <c r="G83" s="169">
        <v>52800</v>
      </c>
      <c r="H83" s="170">
        <f t="shared" si="117"/>
        <v>132000</v>
      </c>
      <c r="I83" s="171">
        <f t="shared" si="118"/>
        <v>10649760</v>
      </c>
      <c r="J83" s="171">
        <f t="shared" si="119"/>
        <v>10649760</v>
      </c>
      <c r="K83" s="169">
        <v>10000</v>
      </c>
      <c r="L83" s="171">
        <f t="shared" si="120"/>
        <v>2017000</v>
      </c>
      <c r="M83" s="171">
        <f t="shared" si="121"/>
        <v>26624400</v>
      </c>
      <c r="N83" s="171">
        <v>4000</v>
      </c>
      <c r="O83" s="171"/>
      <c r="P83" s="171">
        <f t="shared" si="122"/>
        <v>806800</v>
      </c>
      <c r="Q83" s="171"/>
      <c r="R83" s="172"/>
      <c r="S83" s="173">
        <f t="shared" si="123"/>
        <v>0</v>
      </c>
      <c r="T83" s="171"/>
      <c r="U83" s="171"/>
      <c r="V83" s="171">
        <f t="shared" si="125"/>
        <v>27431200</v>
      </c>
      <c r="W83" s="171">
        <f t="shared" si="126"/>
        <v>40097960</v>
      </c>
      <c r="Y83" s="175"/>
    </row>
    <row r="84" spans="1:27" s="163" customFormat="1" ht="33" customHeight="1">
      <c r="A84" s="150">
        <v>31</v>
      </c>
      <c r="B84" s="159" t="str">
        <f t="shared" si="115"/>
        <v>Nguyễn Đình Tiến</v>
      </c>
      <c r="C84" s="158" t="s">
        <v>279</v>
      </c>
      <c r="D84" s="177">
        <f>SUM(D85:D85)</f>
        <v>71.2</v>
      </c>
      <c r="E84" s="177">
        <f>SUM(E85:E85)</f>
        <v>71.2</v>
      </c>
      <c r="F84" s="178"/>
      <c r="G84" s="178"/>
      <c r="H84" s="178"/>
      <c r="I84" s="178">
        <f>SUM(I85:I85)</f>
        <v>3759360</v>
      </c>
      <c r="J84" s="178">
        <f>SUM(J85:J85)</f>
        <v>3759360</v>
      </c>
      <c r="K84" s="178"/>
      <c r="L84" s="178">
        <f>SUM(L85:L85)</f>
        <v>712000</v>
      </c>
      <c r="M84" s="178">
        <f>SUM(M85:M85)</f>
        <v>9398400</v>
      </c>
      <c r="N84" s="178"/>
      <c r="O84" s="178"/>
      <c r="P84" s="178">
        <f>SUM(P85:P85)</f>
        <v>284800</v>
      </c>
      <c r="Q84" s="178">
        <f>SUM(Q85:Q85)</f>
        <v>1.7746759720837488</v>
      </c>
      <c r="R84" s="183"/>
      <c r="S84" s="178">
        <f t="shared" ref="S84:U84" si="127">SUM(S85:S85)</f>
        <v>0</v>
      </c>
      <c r="T84" s="184">
        <f t="shared" si="127"/>
        <v>0</v>
      </c>
      <c r="U84" s="178">
        <f t="shared" si="127"/>
        <v>0</v>
      </c>
      <c r="V84" s="152">
        <f t="shared" si="125"/>
        <v>9683200</v>
      </c>
      <c r="W84" s="152">
        <f t="shared" si="126"/>
        <v>14154560</v>
      </c>
      <c r="X84" s="185">
        <v>14214200</v>
      </c>
      <c r="Y84" s="180">
        <v>4012</v>
      </c>
      <c r="Z84" s="163">
        <f>W84-X84</f>
        <v>-59640</v>
      </c>
    </row>
    <row r="85" spans="1:27" s="174" customFormat="1" ht="33" customHeight="1">
      <c r="A85" s="164" t="s">
        <v>28</v>
      </c>
      <c r="B85" s="165" t="s">
        <v>313</v>
      </c>
      <c r="C85" s="166" t="s">
        <v>279</v>
      </c>
      <c r="D85" s="167">
        <v>71.2</v>
      </c>
      <c r="E85" s="168">
        <v>71.2</v>
      </c>
      <c r="F85" s="164" t="s">
        <v>142</v>
      </c>
      <c r="G85" s="169">
        <v>52800</v>
      </c>
      <c r="H85" s="170">
        <f>G85*2.5</f>
        <v>132000</v>
      </c>
      <c r="I85" s="171">
        <f>D85*G85</f>
        <v>3759360</v>
      </c>
      <c r="J85" s="171">
        <f>I85</f>
        <v>3759360</v>
      </c>
      <c r="K85" s="169">
        <v>10000</v>
      </c>
      <c r="L85" s="171">
        <f>D85*K85</f>
        <v>712000</v>
      </c>
      <c r="M85" s="171">
        <f>D85*H85</f>
        <v>9398400</v>
      </c>
      <c r="N85" s="171">
        <v>4000</v>
      </c>
      <c r="O85" s="171"/>
      <c r="P85" s="171">
        <f>D85*N85</f>
        <v>284800</v>
      </c>
      <c r="Q85" s="171">
        <f>D84/Y84*100</f>
        <v>1.7746759720837488</v>
      </c>
      <c r="R85" s="172"/>
      <c r="S85" s="173">
        <f>+IF(Q85&gt;70,R85*12*30*15000,IF(Q85&gt;=30,R85*6*30*15000,R85*3*30*15000))</f>
        <v>0</v>
      </c>
      <c r="T85" s="171"/>
      <c r="U85" s="171"/>
      <c r="V85" s="171">
        <f t="shared" si="125"/>
        <v>9683200</v>
      </c>
      <c r="W85" s="171">
        <f t="shared" si="126"/>
        <v>14154560</v>
      </c>
      <c r="Y85" s="175"/>
    </row>
    <row r="86" spans="1:27" s="163" customFormat="1" ht="33" customHeight="1">
      <c r="A86" s="150">
        <v>32</v>
      </c>
      <c r="B86" s="176" t="str">
        <f>B87</f>
        <v>Phan Thanh Thảo (Nguyễn Thị Nở)</v>
      </c>
      <c r="C86" s="158" t="s">
        <v>279</v>
      </c>
      <c r="D86" s="177">
        <f>SUM(D87:D87)</f>
        <v>390.4</v>
      </c>
      <c r="E86" s="177">
        <f>SUM(E87:E87)</f>
        <v>390.4</v>
      </c>
      <c r="F86" s="178"/>
      <c r="G86" s="178"/>
      <c r="H86" s="178"/>
      <c r="I86" s="178">
        <f>SUM(I87:I87)</f>
        <v>20613120</v>
      </c>
      <c r="J86" s="178">
        <f>SUM(J87:J87)</f>
        <v>20613120</v>
      </c>
      <c r="K86" s="178"/>
      <c r="L86" s="178">
        <f>SUM(L87:L87)</f>
        <v>2732800</v>
      </c>
      <c r="M86" s="178">
        <f>SUM(M87:M87)</f>
        <v>51532800</v>
      </c>
      <c r="N86" s="178"/>
      <c r="O86" s="178"/>
      <c r="P86" s="178">
        <f>SUM(P87:P87)</f>
        <v>1561600</v>
      </c>
      <c r="Q86" s="178">
        <f>SUM(Q87:Q87)</f>
        <v>9.0095079848610737</v>
      </c>
      <c r="R86" s="183"/>
      <c r="S86" s="178">
        <f t="shared" ref="S86:U86" si="128">SUM(S87:S87)</f>
        <v>0</v>
      </c>
      <c r="T86" s="184">
        <f t="shared" si="128"/>
        <v>0</v>
      </c>
      <c r="U86" s="178">
        <f t="shared" si="128"/>
        <v>0</v>
      </c>
      <c r="V86" s="152">
        <f t="shared" si="125"/>
        <v>53094400</v>
      </c>
      <c r="W86" s="152">
        <f t="shared" si="126"/>
        <v>76440320</v>
      </c>
      <c r="X86" s="185">
        <v>76440320</v>
      </c>
      <c r="Y86" s="180">
        <v>4333.2</v>
      </c>
      <c r="Z86" s="163">
        <f>W86-X86</f>
        <v>0</v>
      </c>
    </row>
    <row r="87" spans="1:27" s="174" customFormat="1" ht="33" customHeight="1">
      <c r="A87" s="164" t="s">
        <v>28</v>
      </c>
      <c r="B87" s="181" t="s">
        <v>314</v>
      </c>
      <c r="C87" s="166" t="s">
        <v>279</v>
      </c>
      <c r="D87" s="167">
        <v>390.4</v>
      </c>
      <c r="E87" s="168">
        <v>390.4</v>
      </c>
      <c r="F87" s="164" t="s">
        <v>30</v>
      </c>
      <c r="G87" s="169">
        <v>52800</v>
      </c>
      <c r="H87" s="170">
        <f>G87*2.5</f>
        <v>132000</v>
      </c>
      <c r="I87" s="171">
        <f>D87*G87</f>
        <v>20613120</v>
      </c>
      <c r="J87" s="171">
        <f>I87</f>
        <v>20613120</v>
      </c>
      <c r="K87" s="169">
        <v>7000</v>
      </c>
      <c r="L87" s="171">
        <f>D87*K87</f>
        <v>2732800</v>
      </c>
      <c r="M87" s="171">
        <f>D87*H87</f>
        <v>51532800</v>
      </c>
      <c r="N87" s="171">
        <v>4000</v>
      </c>
      <c r="O87" s="171"/>
      <c r="P87" s="171">
        <f>D87*N87</f>
        <v>1561600</v>
      </c>
      <c r="Q87" s="171">
        <f>D86/Y86*100</f>
        <v>9.0095079848610737</v>
      </c>
      <c r="R87" s="172"/>
      <c r="S87" s="173">
        <f>+IF(Q87&gt;70,R87*12*30*15000,IF(Q87&gt;=30,R87*6*30*15000,R87*3*30*15000))</f>
        <v>0</v>
      </c>
      <c r="T87" s="171"/>
      <c r="U87" s="171"/>
      <c r="V87" s="171">
        <f t="shared" si="125"/>
        <v>53094400</v>
      </c>
      <c r="W87" s="171">
        <f t="shared" si="126"/>
        <v>76440320</v>
      </c>
      <c r="Y87" s="175"/>
    </row>
    <row r="88" spans="1:27" s="137" customFormat="1" ht="54" customHeight="1">
      <c r="A88" s="150">
        <v>33</v>
      </c>
      <c r="B88" s="127" t="s">
        <v>315</v>
      </c>
      <c r="C88" s="150" t="s">
        <v>316</v>
      </c>
      <c r="D88" s="177">
        <f>SUM(D89:D89)</f>
        <v>87.3</v>
      </c>
      <c r="E88" s="177">
        <f t="shared" ref="E88:W88" si="129">SUM(E89:E89)</f>
        <v>87.3</v>
      </c>
      <c r="F88" s="186">
        <f t="shared" si="129"/>
        <v>0</v>
      </c>
      <c r="G88" s="186">
        <f t="shared" si="129"/>
        <v>52800</v>
      </c>
      <c r="H88" s="186">
        <f t="shared" si="129"/>
        <v>132000</v>
      </c>
      <c r="I88" s="178">
        <f t="shared" si="129"/>
        <v>4609440</v>
      </c>
      <c r="J88" s="178">
        <f t="shared" si="129"/>
        <v>4609440</v>
      </c>
      <c r="K88" s="178"/>
      <c r="L88" s="178">
        <f t="shared" si="129"/>
        <v>873000</v>
      </c>
      <c r="M88" s="178">
        <f t="shared" si="129"/>
        <v>11523600</v>
      </c>
      <c r="N88" s="178"/>
      <c r="O88" s="178">
        <f t="shared" si="129"/>
        <v>349200</v>
      </c>
      <c r="P88" s="178">
        <f t="shared" si="129"/>
        <v>349200</v>
      </c>
      <c r="Q88" s="178">
        <f t="shared" si="129"/>
        <v>4.6210035994071568</v>
      </c>
      <c r="R88" s="178">
        <f t="shared" si="129"/>
        <v>3</v>
      </c>
      <c r="S88" s="178">
        <f t="shared" si="129"/>
        <v>4050000</v>
      </c>
      <c r="T88" s="178">
        <f t="shared" si="129"/>
        <v>0</v>
      </c>
      <c r="U88" s="178">
        <f t="shared" si="129"/>
        <v>0</v>
      </c>
      <c r="V88" s="178">
        <f t="shared" si="129"/>
        <v>15922800</v>
      </c>
      <c r="W88" s="178">
        <f t="shared" si="129"/>
        <v>21405240</v>
      </c>
      <c r="X88" s="154"/>
      <c r="Y88" s="154">
        <v>1889.2</v>
      </c>
      <c r="Z88" s="150"/>
      <c r="AA88" s="143"/>
    </row>
    <row r="89" spans="1:27" s="137" customFormat="1" ht="36" customHeight="1">
      <c r="A89" s="164" t="s">
        <v>28</v>
      </c>
      <c r="B89" s="187" t="s">
        <v>315</v>
      </c>
      <c r="C89" s="150" t="s">
        <v>316</v>
      </c>
      <c r="D89" s="168">
        <v>87.3</v>
      </c>
      <c r="E89" s="168">
        <v>87.3</v>
      </c>
      <c r="F89" s="164" t="s">
        <v>142</v>
      </c>
      <c r="G89" s="169">
        <v>52800</v>
      </c>
      <c r="H89" s="188">
        <f>G89*2.5</f>
        <v>132000</v>
      </c>
      <c r="I89" s="169">
        <f>D89*G89</f>
        <v>4609440</v>
      </c>
      <c r="J89" s="169">
        <f>I89</f>
        <v>4609440</v>
      </c>
      <c r="K89" s="169">
        <v>10000</v>
      </c>
      <c r="L89" s="169">
        <f>D89*K89</f>
        <v>873000</v>
      </c>
      <c r="M89" s="169">
        <f>D89*H89</f>
        <v>11523600</v>
      </c>
      <c r="N89" s="169">
        <v>4000</v>
      </c>
      <c r="O89" s="169">
        <f>D89*N89</f>
        <v>349200</v>
      </c>
      <c r="P89" s="171">
        <f>D89*N89</f>
        <v>349200</v>
      </c>
      <c r="Q89" s="171">
        <f>D88/Y88*100</f>
        <v>4.6210035994071568</v>
      </c>
      <c r="R89" s="169">
        <v>3</v>
      </c>
      <c r="S89" s="173">
        <f t="shared" ref="S89" si="130">+IF(Q89&gt;70,R89*12*30*15000,IF(Q89&gt;=30,R89*6*30*15000,R89*3*30*15000))</f>
        <v>4050000</v>
      </c>
      <c r="T89" s="169"/>
      <c r="U89" s="169"/>
      <c r="V89" s="171">
        <f>M89+P89+S89+U89</f>
        <v>15922800</v>
      </c>
      <c r="W89" s="171">
        <f>J89+L89+V89</f>
        <v>21405240</v>
      </c>
      <c r="X89" s="189"/>
      <c r="Y89" s="189"/>
      <c r="Z89" s="164"/>
      <c r="AA89" s="143"/>
    </row>
    <row r="90" spans="1:27" s="163" customFormat="1" ht="33" customHeight="1">
      <c r="A90" s="158">
        <v>34</v>
      </c>
      <c r="B90" s="127" t="s">
        <v>317</v>
      </c>
      <c r="C90" s="158" t="s">
        <v>318</v>
      </c>
      <c r="D90" s="160">
        <f>SUM(D91:D91)</f>
        <v>213.3</v>
      </c>
      <c r="E90" s="160">
        <f t="shared" ref="E90:W90" si="131">SUM(E91:E91)</f>
        <v>213.3</v>
      </c>
      <c r="F90" s="160">
        <f t="shared" si="131"/>
        <v>0</v>
      </c>
      <c r="G90" s="160">
        <f t="shared" si="131"/>
        <v>52800</v>
      </c>
      <c r="H90" s="160">
        <f t="shared" si="131"/>
        <v>132000</v>
      </c>
      <c r="I90" s="161">
        <f t="shared" si="131"/>
        <v>11262240</v>
      </c>
      <c r="J90" s="161">
        <f t="shared" si="131"/>
        <v>11262240</v>
      </c>
      <c r="K90" s="161"/>
      <c r="L90" s="161">
        <f t="shared" si="131"/>
        <v>1493100</v>
      </c>
      <c r="M90" s="161">
        <f t="shared" si="131"/>
        <v>28155600</v>
      </c>
      <c r="N90" s="161"/>
      <c r="O90" s="161">
        <f t="shared" si="131"/>
        <v>0</v>
      </c>
      <c r="P90" s="161">
        <f t="shared" si="131"/>
        <v>853200</v>
      </c>
      <c r="Q90" s="161">
        <f t="shared" si="131"/>
        <v>4.5660829729845451</v>
      </c>
      <c r="R90" s="161">
        <f t="shared" si="131"/>
        <v>0</v>
      </c>
      <c r="S90" s="161">
        <f t="shared" si="131"/>
        <v>0</v>
      </c>
      <c r="T90" s="161">
        <f t="shared" si="131"/>
        <v>0</v>
      </c>
      <c r="U90" s="161">
        <f t="shared" si="131"/>
        <v>0</v>
      </c>
      <c r="V90" s="161">
        <f t="shared" si="131"/>
        <v>29008800</v>
      </c>
      <c r="W90" s="161">
        <f t="shared" si="131"/>
        <v>41764140</v>
      </c>
      <c r="X90" s="155">
        <v>40586280</v>
      </c>
      <c r="Y90" s="190">
        <v>4671.3999999999996</v>
      </c>
    </row>
    <row r="91" spans="1:27" s="174" customFormat="1" ht="33" customHeight="1">
      <c r="A91" s="164" t="s">
        <v>28</v>
      </c>
      <c r="B91" s="187" t="s">
        <v>317</v>
      </c>
      <c r="C91" s="166" t="s">
        <v>318</v>
      </c>
      <c r="D91" s="167">
        <v>213.3</v>
      </c>
      <c r="E91" s="168">
        <v>213.3</v>
      </c>
      <c r="F91" s="164" t="s">
        <v>137</v>
      </c>
      <c r="G91" s="169">
        <v>52800</v>
      </c>
      <c r="H91" s="170">
        <f t="shared" ref="H91:H95" si="132">G91*2.5</f>
        <v>132000</v>
      </c>
      <c r="I91" s="171">
        <f t="shared" ref="I91:I95" si="133">D91*G91</f>
        <v>11262240</v>
      </c>
      <c r="J91" s="171">
        <f t="shared" ref="J91:J95" si="134">I91</f>
        <v>11262240</v>
      </c>
      <c r="K91" s="169">
        <v>7000</v>
      </c>
      <c r="L91" s="171">
        <f t="shared" ref="L91:L95" si="135">D91*K91</f>
        <v>1493100</v>
      </c>
      <c r="M91" s="171">
        <f t="shared" ref="M91:M95" si="136">D91*H91</f>
        <v>28155600</v>
      </c>
      <c r="N91" s="171">
        <v>4000</v>
      </c>
      <c r="O91" s="171"/>
      <c r="P91" s="171">
        <f t="shared" ref="P91:P95" si="137">D91*N91</f>
        <v>853200</v>
      </c>
      <c r="Q91" s="171">
        <f>D90/Y90*100</f>
        <v>4.5660829729845451</v>
      </c>
      <c r="R91" s="172">
        <v>0</v>
      </c>
      <c r="S91" s="173">
        <f>+IF(Q91&gt;70,R91*12*30*15000,IF(Q91&gt;=30,R91*6*30*15000,R91*3*30*15000))</f>
        <v>0</v>
      </c>
      <c r="T91" s="171"/>
      <c r="U91" s="171"/>
      <c r="V91" s="171">
        <f>M91+P91+S91+U91</f>
        <v>29008800</v>
      </c>
      <c r="W91" s="171">
        <f>J91+L91+V91</f>
        <v>41764140</v>
      </c>
      <c r="Y91" s="175"/>
    </row>
    <row r="92" spans="1:27" s="163" customFormat="1" ht="33" customHeight="1">
      <c r="A92" s="158">
        <v>35</v>
      </c>
      <c r="B92" s="126" t="s">
        <v>319</v>
      </c>
      <c r="C92" s="158" t="s">
        <v>320</v>
      </c>
      <c r="D92" s="160">
        <f>SUM(D93:D93)</f>
        <v>354.4</v>
      </c>
      <c r="E92" s="160">
        <f t="shared" ref="E92:W92" si="138">SUM(E93:E93)</f>
        <v>354.4</v>
      </c>
      <c r="F92" s="160">
        <f t="shared" si="138"/>
        <v>0</v>
      </c>
      <c r="G92" s="160">
        <f t="shared" si="138"/>
        <v>52800</v>
      </c>
      <c r="H92" s="160">
        <f t="shared" si="138"/>
        <v>132000</v>
      </c>
      <c r="I92" s="161">
        <f t="shared" si="138"/>
        <v>18712320</v>
      </c>
      <c r="J92" s="161">
        <f t="shared" si="138"/>
        <v>18712320</v>
      </c>
      <c r="K92" s="161"/>
      <c r="L92" s="161">
        <f t="shared" si="138"/>
        <v>2480800</v>
      </c>
      <c r="M92" s="161">
        <f t="shared" si="138"/>
        <v>46780800</v>
      </c>
      <c r="N92" s="161"/>
      <c r="O92" s="161">
        <f t="shared" si="138"/>
        <v>0</v>
      </c>
      <c r="P92" s="161">
        <f t="shared" si="138"/>
        <v>1417600</v>
      </c>
      <c r="Q92" s="161">
        <f t="shared" si="138"/>
        <v>14.031753573266814</v>
      </c>
      <c r="R92" s="161">
        <f t="shared" si="138"/>
        <v>3</v>
      </c>
      <c r="S92" s="161">
        <f t="shared" si="138"/>
        <v>4050000</v>
      </c>
      <c r="T92" s="161">
        <f t="shared" si="138"/>
        <v>0</v>
      </c>
      <c r="U92" s="161">
        <f t="shared" si="138"/>
        <v>3000000</v>
      </c>
      <c r="V92" s="161">
        <f t="shared" si="138"/>
        <v>55248400</v>
      </c>
      <c r="W92" s="161">
        <f t="shared" si="138"/>
        <v>76441520</v>
      </c>
      <c r="X92" s="161"/>
      <c r="Y92" s="161">
        <f>2161.3+364.4</f>
        <v>2525.7000000000003</v>
      </c>
    </row>
    <row r="93" spans="1:27" s="174" customFormat="1" ht="33" customHeight="1">
      <c r="A93" s="164" t="s">
        <v>28</v>
      </c>
      <c r="B93" s="187" t="s">
        <v>319</v>
      </c>
      <c r="C93" s="166" t="s">
        <v>320</v>
      </c>
      <c r="D93" s="167">
        <f t="shared" ref="D93:D95" si="139">E93</f>
        <v>354.4</v>
      </c>
      <c r="E93" s="168">
        <v>354.4</v>
      </c>
      <c r="F93" s="164" t="s">
        <v>137</v>
      </c>
      <c r="G93" s="169">
        <v>52800</v>
      </c>
      <c r="H93" s="170">
        <f t="shared" si="132"/>
        <v>132000</v>
      </c>
      <c r="I93" s="171">
        <f t="shared" si="133"/>
        <v>18712320</v>
      </c>
      <c r="J93" s="171">
        <f t="shared" si="134"/>
        <v>18712320</v>
      </c>
      <c r="K93" s="169">
        <v>7000</v>
      </c>
      <c r="L93" s="171">
        <f t="shared" si="135"/>
        <v>2480800</v>
      </c>
      <c r="M93" s="171">
        <f t="shared" si="136"/>
        <v>46780800</v>
      </c>
      <c r="N93" s="171">
        <v>4000</v>
      </c>
      <c r="O93" s="171"/>
      <c r="P93" s="171">
        <f t="shared" si="137"/>
        <v>1417600</v>
      </c>
      <c r="Q93" s="171">
        <f>D92/Y92*100</f>
        <v>14.031753573266814</v>
      </c>
      <c r="R93" s="172">
        <v>3</v>
      </c>
      <c r="S93" s="173">
        <f>+IF(Q93&gt;70,R93*12*30*15000,IF(Q93&gt;=30,R93*6*30*15000,R93*3*30*15000))</f>
        <v>4050000</v>
      </c>
      <c r="T93" s="171"/>
      <c r="U93" s="171">
        <v>3000000</v>
      </c>
      <c r="V93" s="171">
        <f>M93+P93+S93+U93</f>
        <v>55248400</v>
      </c>
      <c r="W93" s="171">
        <f>J93+L93+V93</f>
        <v>76441520</v>
      </c>
      <c r="X93" s="171"/>
      <c r="Y93" s="175"/>
      <c r="Z93" s="174" t="s">
        <v>321</v>
      </c>
    </row>
    <row r="94" spans="1:27" s="157" customFormat="1" ht="33" customHeight="1">
      <c r="A94" s="150">
        <v>36</v>
      </c>
      <c r="B94" s="127" t="s">
        <v>322</v>
      </c>
      <c r="C94" s="158" t="s">
        <v>320</v>
      </c>
      <c r="D94" s="177">
        <f>SUM(D95:D95)</f>
        <v>100.2</v>
      </c>
      <c r="E94" s="177">
        <f t="shared" ref="E94:W94" si="140">SUM(E95:E95)</f>
        <v>100.2</v>
      </c>
      <c r="F94" s="177">
        <f t="shared" si="140"/>
        <v>0</v>
      </c>
      <c r="G94" s="177">
        <f t="shared" si="140"/>
        <v>52800</v>
      </c>
      <c r="H94" s="177">
        <f t="shared" si="140"/>
        <v>132000</v>
      </c>
      <c r="I94" s="178">
        <f t="shared" si="140"/>
        <v>5290560</v>
      </c>
      <c r="J94" s="178">
        <f t="shared" si="140"/>
        <v>5290560</v>
      </c>
      <c r="K94" s="178"/>
      <c r="L94" s="178">
        <f t="shared" si="140"/>
        <v>1002000</v>
      </c>
      <c r="M94" s="178">
        <f t="shared" si="140"/>
        <v>13226400</v>
      </c>
      <c r="N94" s="178"/>
      <c r="O94" s="178">
        <f t="shared" si="140"/>
        <v>0</v>
      </c>
      <c r="P94" s="178">
        <f t="shared" si="140"/>
        <v>400800</v>
      </c>
      <c r="Q94" s="178">
        <f t="shared" si="140"/>
        <v>0.40043160292530866</v>
      </c>
      <c r="R94" s="178">
        <f t="shared" si="140"/>
        <v>0</v>
      </c>
      <c r="S94" s="178">
        <f t="shared" si="140"/>
        <v>0</v>
      </c>
      <c r="T94" s="178">
        <f t="shared" si="140"/>
        <v>0</v>
      </c>
      <c r="U94" s="178">
        <f t="shared" si="140"/>
        <v>0</v>
      </c>
      <c r="V94" s="178">
        <f t="shared" si="140"/>
        <v>13627200</v>
      </c>
      <c r="W94" s="178">
        <f t="shared" si="140"/>
        <v>19919760</v>
      </c>
      <c r="X94" s="177"/>
      <c r="Y94" s="151">
        <v>25023</v>
      </c>
      <c r="Z94" s="163"/>
    </row>
    <row r="95" spans="1:27" s="191" customFormat="1" ht="33" customHeight="1">
      <c r="A95" s="164" t="s">
        <v>28</v>
      </c>
      <c r="B95" s="187" t="s">
        <v>322</v>
      </c>
      <c r="C95" s="166" t="s">
        <v>320</v>
      </c>
      <c r="D95" s="167">
        <f t="shared" si="139"/>
        <v>100.2</v>
      </c>
      <c r="E95" s="168">
        <v>100.2</v>
      </c>
      <c r="F95" s="164" t="s">
        <v>142</v>
      </c>
      <c r="G95" s="169">
        <v>52800</v>
      </c>
      <c r="H95" s="170">
        <f t="shared" si="132"/>
        <v>132000</v>
      </c>
      <c r="I95" s="171">
        <f t="shared" si="133"/>
        <v>5290560</v>
      </c>
      <c r="J95" s="171">
        <f t="shared" si="134"/>
        <v>5290560</v>
      </c>
      <c r="K95" s="169">
        <v>10000</v>
      </c>
      <c r="L95" s="171">
        <f t="shared" si="135"/>
        <v>1002000</v>
      </c>
      <c r="M95" s="171">
        <f t="shared" si="136"/>
        <v>13226400</v>
      </c>
      <c r="N95" s="171">
        <v>4000</v>
      </c>
      <c r="O95" s="171"/>
      <c r="P95" s="171">
        <f t="shared" si="137"/>
        <v>400800</v>
      </c>
      <c r="Q95" s="171">
        <f>D94/Y94*100</f>
        <v>0.40043160292530866</v>
      </c>
      <c r="R95" s="172"/>
      <c r="S95" s="173"/>
      <c r="T95" s="171"/>
      <c r="U95" s="171"/>
      <c r="V95" s="171">
        <f t="shared" ref="V95:V97" si="141">M95+P95+S95+U95</f>
        <v>13627200</v>
      </c>
      <c r="W95" s="171">
        <f t="shared" ref="W95:W97" si="142">J95+L95+V95</f>
        <v>19919760</v>
      </c>
      <c r="X95" s="171"/>
      <c r="Y95" s="175"/>
      <c r="Z95" s="174" t="s">
        <v>323</v>
      </c>
    </row>
    <row r="96" spans="1:27" s="192" customFormat="1" ht="33" customHeight="1">
      <c r="A96" s="150">
        <v>37</v>
      </c>
      <c r="B96" s="127" t="s">
        <v>324</v>
      </c>
      <c r="C96" s="158" t="s">
        <v>320</v>
      </c>
      <c r="D96" s="177">
        <f>SUM(D97:D98)</f>
        <v>543.70000000000005</v>
      </c>
      <c r="E96" s="177">
        <f t="shared" ref="E96:W96" si="143">SUM(E97:E98)</f>
        <v>543.70000000000005</v>
      </c>
      <c r="F96" s="177">
        <f t="shared" si="143"/>
        <v>0</v>
      </c>
      <c r="G96" s="177">
        <f t="shared" si="143"/>
        <v>105600</v>
      </c>
      <c r="H96" s="177">
        <f t="shared" si="143"/>
        <v>264000</v>
      </c>
      <c r="I96" s="178">
        <f t="shared" si="143"/>
        <v>28707360</v>
      </c>
      <c r="J96" s="178">
        <f t="shared" si="143"/>
        <v>28707360</v>
      </c>
      <c r="K96" s="178"/>
      <c r="L96" s="178">
        <f t="shared" si="143"/>
        <v>3805900</v>
      </c>
      <c r="M96" s="178">
        <f t="shared" si="143"/>
        <v>71768400</v>
      </c>
      <c r="N96" s="178"/>
      <c r="O96" s="178">
        <f t="shared" si="143"/>
        <v>0</v>
      </c>
      <c r="P96" s="178">
        <f t="shared" si="143"/>
        <v>2174800</v>
      </c>
      <c r="Q96" s="178">
        <f t="shared" si="143"/>
        <v>50.671015843429643</v>
      </c>
      <c r="R96" s="178">
        <f t="shared" si="143"/>
        <v>1</v>
      </c>
      <c r="S96" s="178">
        <f t="shared" si="143"/>
        <v>2700000</v>
      </c>
      <c r="T96" s="178">
        <f t="shared" si="143"/>
        <v>0</v>
      </c>
      <c r="U96" s="178">
        <f t="shared" si="143"/>
        <v>3000000</v>
      </c>
      <c r="V96" s="178">
        <f t="shared" si="143"/>
        <v>79643200</v>
      </c>
      <c r="W96" s="178">
        <f t="shared" si="143"/>
        <v>112156460</v>
      </c>
      <c r="X96" s="178"/>
      <c r="Y96" s="151">
        <v>1073</v>
      </c>
      <c r="Z96" s="163"/>
    </row>
    <row r="97" spans="1:27" s="191" customFormat="1" ht="33" customHeight="1">
      <c r="A97" s="164" t="s">
        <v>28</v>
      </c>
      <c r="B97" s="187" t="s">
        <v>324</v>
      </c>
      <c r="C97" s="166" t="s">
        <v>320</v>
      </c>
      <c r="D97" s="167">
        <f t="shared" ref="D97:D98" si="144">E97</f>
        <v>304.60000000000002</v>
      </c>
      <c r="E97" s="168">
        <v>304.60000000000002</v>
      </c>
      <c r="F97" s="164" t="s">
        <v>137</v>
      </c>
      <c r="G97" s="169">
        <v>52800</v>
      </c>
      <c r="H97" s="170">
        <f t="shared" ref="H97:H98" si="145">G97*2.5</f>
        <v>132000</v>
      </c>
      <c r="I97" s="171">
        <f t="shared" ref="I97:I98" si="146">D97*G97</f>
        <v>16082880.000000002</v>
      </c>
      <c r="J97" s="171">
        <f t="shared" ref="J97:J98" si="147">I97</f>
        <v>16082880.000000002</v>
      </c>
      <c r="K97" s="169">
        <v>7000</v>
      </c>
      <c r="L97" s="171">
        <f t="shared" ref="L97:L98" si="148">D97*K97</f>
        <v>2132200</v>
      </c>
      <c r="M97" s="171">
        <f t="shared" ref="M97:M98" si="149">D97*H97</f>
        <v>40207200</v>
      </c>
      <c r="N97" s="171">
        <v>4000</v>
      </c>
      <c r="O97" s="171"/>
      <c r="P97" s="171">
        <f t="shared" ref="P97:P98" si="150">D97*N97</f>
        <v>1218400</v>
      </c>
      <c r="Q97" s="171">
        <f>D96/Y96*100</f>
        <v>50.671015843429643</v>
      </c>
      <c r="R97" s="172">
        <v>1</v>
      </c>
      <c r="S97" s="173">
        <f>+IF(Q97&gt;70,R97*12*30*15000,IF(Q97&gt;=30,R97*6*30*15000,R97*3*30*15000))</f>
        <v>2700000</v>
      </c>
      <c r="T97" s="171"/>
      <c r="U97" s="171">
        <v>3000000</v>
      </c>
      <c r="V97" s="171">
        <f t="shared" si="141"/>
        <v>47125600</v>
      </c>
      <c r="W97" s="171">
        <f t="shared" si="142"/>
        <v>65340680</v>
      </c>
      <c r="X97" s="171"/>
      <c r="Y97" s="175"/>
      <c r="Z97" s="174" t="s">
        <v>325</v>
      </c>
    </row>
    <row r="98" spans="1:27" s="191" customFormat="1" ht="33" customHeight="1">
      <c r="A98" s="164" t="s">
        <v>28</v>
      </c>
      <c r="B98" s="187" t="s">
        <v>324</v>
      </c>
      <c r="C98" s="166" t="s">
        <v>320</v>
      </c>
      <c r="D98" s="167">
        <f t="shared" si="144"/>
        <v>239.1</v>
      </c>
      <c r="E98" s="168">
        <v>239.1</v>
      </c>
      <c r="F98" s="164" t="s">
        <v>137</v>
      </c>
      <c r="G98" s="169">
        <v>52800</v>
      </c>
      <c r="H98" s="170">
        <f t="shared" si="145"/>
        <v>132000</v>
      </c>
      <c r="I98" s="171">
        <f t="shared" si="146"/>
        <v>12624480</v>
      </c>
      <c r="J98" s="171">
        <f t="shared" si="147"/>
        <v>12624480</v>
      </c>
      <c r="K98" s="169">
        <v>7000</v>
      </c>
      <c r="L98" s="171">
        <f t="shared" si="148"/>
        <v>1673700</v>
      </c>
      <c r="M98" s="171">
        <f t="shared" si="149"/>
        <v>31561200</v>
      </c>
      <c r="N98" s="171">
        <v>4000</v>
      </c>
      <c r="O98" s="171"/>
      <c r="P98" s="171">
        <f t="shared" si="150"/>
        <v>956400</v>
      </c>
      <c r="Q98" s="171"/>
      <c r="R98" s="172"/>
      <c r="S98" s="171"/>
      <c r="T98" s="171"/>
      <c r="U98" s="171"/>
      <c r="V98" s="171">
        <f>M98+P98+S98+U98</f>
        <v>32517600</v>
      </c>
      <c r="W98" s="171">
        <f>J98+L98+V98</f>
        <v>46815780</v>
      </c>
      <c r="X98" s="171"/>
      <c r="Y98" s="175"/>
      <c r="Z98" s="174"/>
    </row>
    <row r="99" spans="1:27" s="157" customFormat="1" ht="33" customHeight="1">
      <c r="A99" s="150">
        <v>38</v>
      </c>
      <c r="B99" s="127" t="s">
        <v>381</v>
      </c>
      <c r="C99" s="158" t="s">
        <v>320</v>
      </c>
      <c r="D99" s="177">
        <f>SUM(D100:D101)</f>
        <v>374.09999999999997</v>
      </c>
      <c r="E99" s="177">
        <f>SUM(E100:E101)</f>
        <v>374.09999999999997</v>
      </c>
      <c r="F99" s="177">
        <f t="shared" ref="F99" si="151">SUM(F100:F101)</f>
        <v>0</v>
      </c>
      <c r="G99" s="177"/>
      <c r="H99" s="177"/>
      <c r="I99" s="178">
        <f>SUM(I100:I101)</f>
        <v>19752480</v>
      </c>
      <c r="J99" s="178">
        <f>SUM(J100:J101)</f>
        <v>19752480</v>
      </c>
      <c r="K99" s="178"/>
      <c r="L99" s="178">
        <f>SUM(L100:L101)</f>
        <v>2796900</v>
      </c>
      <c r="M99" s="178">
        <f>SUM(M100:M101)</f>
        <v>49381200</v>
      </c>
      <c r="N99" s="178"/>
      <c r="O99" s="178">
        <f t="shared" ref="O99:T99" si="152">SUM(O100:O101)</f>
        <v>1258800</v>
      </c>
      <c r="P99" s="178">
        <f>SUM(P100:P101)</f>
        <v>1496400</v>
      </c>
      <c r="Q99" s="178">
        <f t="shared" si="152"/>
        <v>27.756343671167826</v>
      </c>
      <c r="R99" s="178">
        <f t="shared" si="152"/>
        <v>4</v>
      </c>
      <c r="S99" s="178">
        <f t="shared" si="152"/>
        <v>5400000</v>
      </c>
      <c r="T99" s="178">
        <f t="shared" si="152"/>
        <v>0</v>
      </c>
      <c r="U99" s="178">
        <f>SUM(U100:U101)</f>
        <v>3000000</v>
      </c>
      <c r="V99" s="178">
        <f>SUM(V100:V101)</f>
        <v>59277600</v>
      </c>
      <c r="W99" s="178">
        <f>SUM(W100:W101)</f>
        <v>81826980</v>
      </c>
      <c r="X99" s="178"/>
      <c r="Y99" s="151">
        <f>473.7+59.4+314.7+500</f>
        <v>1347.8</v>
      </c>
      <c r="Z99" s="163"/>
    </row>
    <row r="100" spans="1:27" s="191" customFormat="1" ht="33" customHeight="1">
      <c r="A100" s="164" t="s">
        <v>28</v>
      </c>
      <c r="B100" s="187" t="s">
        <v>381</v>
      </c>
      <c r="C100" s="166" t="s">
        <v>320</v>
      </c>
      <c r="D100" s="167">
        <f>E100</f>
        <v>59.4</v>
      </c>
      <c r="E100" s="168">
        <v>59.4</v>
      </c>
      <c r="F100" s="164" t="s">
        <v>142</v>
      </c>
      <c r="G100" s="169">
        <v>52800</v>
      </c>
      <c r="H100" s="170">
        <f>G100*2.5</f>
        <v>132000</v>
      </c>
      <c r="I100" s="171">
        <f>D100*G100</f>
        <v>3136320</v>
      </c>
      <c r="J100" s="171">
        <f>I100</f>
        <v>3136320</v>
      </c>
      <c r="K100" s="169">
        <v>10000</v>
      </c>
      <c r="L100" s="171">
        <f>D100*K100</f>
        <v>594000</v>
      </c>
      <c r="M100" s="171">
        <f>D100*H100</f>
        <v>7840800</v>
      </c>
      <c r="N100" s="171">
        <v>4000</v>
      </c>
      <c r="O100" s="171"/>
      <c r="P100" s="171">
        <f>D100*N100</f>
        <v>237600</v>
      </c>
      <c r="Q100" s="171">
        <f>D99/Y99*100</f>
        <v>27.756343671167826</v>
      </c>
      <c r="R100" s="172">
        <v>4</v>
      </c>
      <c r="S100" s="173">
        <f>+IF(Q100&gt;70,R100*12*30*15000,IF(Q100&gt;=30,R100*6*30*15000,R100*3*30*15000))</f>
        <v>5400000</v>
      </c>
      <c r="T100" s="169" t="s">
        <v>359</v>
      </c>
      <c r="U100" s="171">
        <v>3000000</v>
      </c>
      <c r="V100" s="171">
        <f t="shared" ref="V100:V101" si="153">M100+P100+S100+U100</f>
        <v>16478400</v>
      </c>
      <c r="W100" s="171">
        <f t="shared" ref="W100:W101" si="154">J100+L100+V100</f>
        <v>20208720</v>
      </c>
      <c r="X100" s="171"/>
      <c r="Y100" s="175"/>
      <c r="Z100" s="174"/>
    </row>
    <row r="101" spans="1:27" s="137" customFormat="1" ht="36" customHeight="1">
      <c r="A101" s="164" t="s">
        <v>28</v>
      </c>
      <c r="B101" s="187" t="s">
        <v>382</v>
      </c>
      <c r="C101" s="164" t="s">
        <v>279</v>
      </c>
      <c r="D101" s="193">
        <f>E101</f>
        <v>314.7</v>
      </c>
      <c r="E101" s="193">
        <v>314.7</v>
      </c>
      <c r="F101" s="164" t="s">
        <v>137</v>
      </c>
      <c r="G101" s="169">
        <v>52800</v>
      </c>
      <c r="H101" s="188">
        <f>G101*2.5</f>
        <v>132000</v>
      </c>
      <c r="I101" s="171">
        <f>D101*G101</f>
        <v>16616160</v>
      </c>
      <c r="J101" s="171">
        <f>I101</f>
        <v>16616160</v>
      </c>
      <c r="K101" s="169">
        <v>7000</v>
      </c>
      <c r="L101" s="171">
        <f>D101*K101</f>
        <v>2202900</v>
      </c>
      <c r="M101" s="171">
        <f>D101*H101</f>
        <v>41540400</v>
      </c>
      <c r="N101" s="169">
        <v>4000</v>
      </c>
      <c r="O101" s="169">
        <f>D101*N101</f>
        <v>1258800</v>
      </c>
      <c r="P101" s="171">
        <f>D101*N101</f>
        <v>1258800</v>
      </c>
      <c r="Q101" s="171"/>
      <c r="R101" s="169"/>
      <c r="S101" s="173"/>
      <c r="T101" s="169"/>
      <c r="U101" s="169"/>
      <c r="V101" s="171">
        <f t="shared" si="153"/>
        <v>42799200</v>
      </c>
      <c r="W101" s="171">
        <f t="shared" si="154"/>
        <v>61618260</v>
      </c>
      <c r="X101" s="189"/>
      <c r="Y101" s="189"/>
      <c r="Z101" s="164"/>
      <c r="AA101" s="143"/>
    </row>
    <row r="102" spans="1:27" s="157" customFormat="1" ht="33" customHeight="1">
      <c r="A102" s="150">
        <v>39</v>
      </c>
      <c r="B102" s="127" t="s">
        <v>326</v>
      </c>
      <c r="C102" s="158" t="s">
        <v>320</v>
      </c>
      <c r="D102" s="177">
        <f>SUM(D103:D103)</f>
        <v>243.7</v>
      </c>
      <c r="E102" s="177">
        <f t="shared" ref="E102:W102" si="155">SUM(E103:E103)</f>
        <v>243.7</v>
      </c>
      <c r="F102" s="177">
        <f t="shared" si="155"/>
        <v>0</v>
      </c>
      <c r="G102" s="177">
        <f t="shared" si="155"/>
        <v>52800</v>
      </c>
      <c r="H102" s="177">
        <f t="shared" si="155"/>
        <v>132000</v>
      </c>
      <c r="I102" s="178">
        <f t="shared" si="155"/>
        <v>12867360</v>
      </c>
      <c r="J102" s="178">
        <f t="shared" si="155"/>
        <v>12867360</v>
      </c>
      <c r="K102" s="178"/>
      <c r="L102" s="178">
        <f t="shared" si="155"/>
        <v>1705900</v>
      </c>
      <c r="M102" s="178">
        <f t="shared" si="155"/>
        <v>32168400</v>
      </c>
      <c r="N102" s="178"/>
      <c r="O102" s="178">
        <f t="shared" si="155"/>
        <v>0</v>
      </c>
      <c r="P102" s="178">
        <f t="shared" si="155"/>
        <v>974800</v>
      </c>
      <c r="Q102" s="178">
        <f t="shared" si="155"/>
        <v>7.7144666033554925</v>
      </c>
      <c r="R102" s="178">
        <f t="shared" si="155"/>
        <v>0</v>
      </c>
      <c r="S102" s="178">
        <f t="shared" si="155"/>
        <v>0</v>
      </c>
      <c r="T102" s="178">
        <f t="shared" si="155"/>
        <v>0</v>
      </c>
      <c r="U102" s="178">
        <f t="shared" si="155"/>
        <v>0</v>
      </c>
      <c r="V102" s="178">
        <f t="shared" si="155"/>
        <v>33143200</v>
      </c>
      <c r="W102" s="178">
        <f t="shared" si="155"/>
        <v>47716460</v>
      </c>
      <c r="X102" s="194"/>
      <c r="Y102" s="195">
        <v>3159</v>
      </c>
      <c r="Z102" s="163"/>
    </row>
    <row r="103" spans="1:27" s="191" customFormat="1" ht="33" customHeight="1">
      <c r="A103" s="164" t="s">
        <v>28</v>
      </c>
      <c r="B103" s="187" t="s">
        <v>326</v>
      </c>
      <c r="C103" s="166" t="s">
        <v>320</v>
      </c>
      <c r="D103" s="167">
        <v>243.7</v>
      </c>
      <c r="E103" s="168">
        <v>243.7</v>
      </c>
      <c r="F103" s="164" t="s">
        <v>137</v>
      </c>
      <c r="G103" s="169">
        <v>52800</v>
      </c>
      <c r="H103" s="170">
        <f t="shared" ref="H103:H105" si="156">G103*2.5</f>
        <v>132000</v>
      </c>
      <c r="I103" s="171">
        <f t="shared" ref="I103:I105" si="157">D103*G103</f>
        <v>12867360</v>
      </c>
      <c r="J103" s="171">
        <f t="shared" ref="J103:J105" si="158">I103</f>
        <v>12867360</v>
      </c>
      <c r="K103" s="169">
        <v>7000</v>
      </c>
      <c r="L103" s="171">
        <f t="shared" ref="L103:L105" si="159">D103*K103</f>
        <v>1705900</v>
      </c>
      <c r="M103" s="171">
        <f t="shared" ref="M103:M105" si="160">D103*H103</f>
        <v>32168400</v>
      </c>
      <c r="N103" s="171">
        <v>4000</v>
      </c>
      <c r="O103" s="171"/>
      <c r="P103" s="171">
        <f t="shared" ref="P103:P105" si="161">D103*N103</f>
        <v>974800</v>
      </c>
      <c r="Q103" s="171">
        <f>D102/Y102*100</f>
        <v>7.7144666033554925</v>
      </c>
      <c r="R103" s="172"/>
      <c r="S103" s="173"/>
      <c r="T103" s="171"/>
      <c r="U103" s="171"/>
      <c r="V103" s="171">
        <f t="shared" ref="V103:V165" si="162">M103+P103+S103+U103</f>
        <v>33143200</v>
      </c>
      <c r="W103" s="171">
        <f t="shared" ref="W103:W165" si="163">J103+L103+V103</f>
        <v>47716460</v>
      </c>
      <c r="X103" s="147"/>
      <c r="Y103" s="196"/>
      <c r="Z103" s="174" t="s">
        <v>327</v>
      </c>
    </row>
    <row r="104" spans="1:27" s="157" customFormat="1" ht="33" customHeight="1">
      <c r="A104" s="150">
        <v>40</v>
      </c>
      <c r="B104" s="127" t="s">
        <v>328</v>
      </c>
      <c r="C104" s="158" t="s">
        <v>320</v>
      </c>
      <c r="D104" s="177">
        <f>SUM(D105:D105)</f>
        <v>180.5</v>
      </c>
      <c r="E104" s="177">
        <f t="shared" ref="E104:W104" si="164">SUM(E105:E105)</f>
        <v>180.5</v>
      </c>
      <c r="F104" s="177">
        <f t="shared" si="164"/>
        <v>0</v>
      </c>
      <c r="G104" s="177">
        <f t="shared" si="164"/>
        <v>52800</v>
      </c>
      <c r="H104" s="177">
        <f t="shared" si="164"/>
        <v>132000</v>
      </c>
      <c r="I104" s="178">
        <f t="shared" si="164"/>
        <v>9530400</v>
      </c>
      <c r="J104" s="178">
        <f t="shared" si="164"/>
        <v>9530400</v>
      </c>
      <c r="K104" s="178"/>
      <c r="L104" s="178">
        <f t="shared" si="164"/>
        <v>1263500</v>
      </c>
      <c r="M104" s="178">
        <f t="shared" si="164"/>
        <v>23826000</v>
      </c>
      <c r="N104" s="178"/>
      <c r="O104" s="178">
        <f t="shared" si="164"/>
        <v>0</v>
      </c>
      <c r="P104" s="178">
        <f t="shared" si="164"/>
        <v>722000</v>
      </c>
      <c r="Q104" s="178">
        <f t="shared" si="164"/>
        <v>5.1136041702079433</v>
      </c>
      <c r="R104" s="178">
        <f t="shared" si="164"/>
        <v>0</v>
      </c>
      <c r="S104" s="178">
        <f t="shared" si="164"/>
        <v>0</v>
      </c>
      <c r="T104" s="178">
        <f t="shared" si="164"/>
        <v>0</v>
      </c>
      <c r="U104" s="178">
        <f t="shared" si="164"/>
        <v>0</v>
      </c>
      <c r="V104" s="178">
        <f t="shared" si="164"/>
        <v>24548000</v>
      </c>
      <c r="W104" s="178">
        <f t="shared" si="164"/>
        <v>35341900</v>
      </c>
      <c r="X104" s="177"/>
      <c r="Y104" s="151">
        <v>3529.8</v>
      </c>
      <c r="Z104" s="163" t="s">
        <v>329</v>
      </c>
    </row>
    <row r="105" spans="1:27" s="191" customFormat="1" ht="33" customHeight="1">
      <c r="A105" s="164" t="s">
        <v>28</v>
      </c>
      <c r="B105" s="187" t="s">
        <v>328</v>
      </c>
      <c r="C105" s="166" t="s">
        <v>320</v>
      </c>
      <c r="D105" s="167">
        <f>E105</f>
        <v>180.5</v>
      </c>
      <c r="E105" s="168">
        <v>180.5</v>
      </c>
      <c r="F105" s="164" t="s">
        <v>139</v>
      </c>
      <c r="G105" s="169">
        <v>52800</v>
      </c>
      <c r="H105" s="170">
        <f t="shared" si="156"/>
        <v>132000</v>
      </c>
      <c r="I105" s="171">
        <f t="shared" si="157"/>
        <v>9530400</v>
      </c>
      <c r="J105" s="171">
        <f t="shared" si="158"/>
        <v>9530400</v>
      </c>
      <c r="K105" s="169">
        <v>7000</v>
      </c>
      <c r="L105" s="171">
        <f t="shared" si="159"/>
        <v>1263500</v>
      </c>
      <c r="M105" s="171">
        <f t="shared" si="160"/>
        <v>23826000</v>
      </c>
      <c r="N105" s="171">
        <v>4000</v>
      </c>
      <c r="O105" s="171"/>
      <c r="P105" s="171">
        <f t="shared" si="161"/>
        <v>722000</v>
      </c>
      <c r="Q105" s="171">
        <f>D104/Y104*100</f>
        <v>5.1136041702079433</v>
      </c>
      <c r="R105" s="172"/>
      <c r="S105" s="173"/>
      <c r="T105" s="171"/>
      <c r="U105" s="171"/>
      <c r="V105" s="171">
        <f t="shared" si="162"/>
        <v>24548000</v>
      </c>
      <c r="W105" s="171">
        <f t="shared" si="163"/>
        <v>35341900</v>
      </c>
      <c r="X105" s="171"/>
      <c r="Y105" s="175"/>
      <c r="Z105" s="174" t="s">
        <v>330</v>
      </c>
    </row>
    <row r="106" spans="1:27" s="197" customFormat="1" ht="33" customHeight="1">
      <c r="A106" s="150">
        <v>41</v>
      </c>
      <c r="B106" s="127" t="s">
        <v>391</v>
      </c>
      <c r="C106" s="158" t="s">
        <v>320</v>
      </c>
      <c r="D106" s="177">
        <f>SUM(D107:D107)</f>
        <v>179.7</v>
      </c>
      <c r="E106" s="177">
        <f t="shared" ref="E106:W106" si="165">SUM(E107:E107)</f>
        <v>179.7</v>
      </c>
      <c r="F106" s="177">
        <f t="shared" si="165"/>
        <v>0</v>
      </c>
      <c r="G106" s="177">
        <f t="shared" si="165"/>
        <v>52800</v>
      </c>
      <c r="H106" s="177">
        <f t="shared" si="165"/>
        <v>132000</v>
      </c>
      <c r="I106" s="178">
        <f t="shared" si="165"/>
        <v>9488160</v>
      </c>
      <c r="J106" s="178">
        <f t="shared" si="165"/>
        <v>9488160</v>
      </c>
      <c r="K106" s="178"/>
      <c r="L106" s="178">
        <f t="shared" si="165"/>
        <v>1797000</v>
      </c>
      <c r="M106" s="178">
        <f t="shared" si="165"/>
        <v>23720400</v>
      </c>
      <c r="N106" s="178"/>
      <c r="O106" s="178">
        <f t="shared" si="165"/>
        <v>0</v>
      </c>
      <c r="P106" s="178">
        <f t="shared" si="165"/>
        <v>718800</v>
      </c>
      <c r="Q106" s="178">
        <f t="shared" si="165"/>
        <v>14.987489574645538</v>
      </c>
      <c r="R106" s="178">
        <f t="shared" si="165"/>
        <v>0</v>
      </c>
      <c r="S106" s="178">
        <f t="shared" si="165"/>
        <v>0</v>
      </c>
      <c r="T106" s="178">
        <f t="shared" si="165"/>
        <v>0</v>
      </c>
      <c r="U106" s="178">
        <f t="shared" si="165"/>
        <v>0</v>
      </c>
      <c r="V106" s="178">
        <f t="shared" si="165"/>
        <v>24439200</v>
      </c>
      <c r="W106" s="178">
        <f t="shared" si="165"/>
        <v>35724360</v>
      </c>
      <c r="X106" s="177"/>
      <c r="Y106" s="151">
        <v>1199</v>
      </c>
      <c r="Z106" s="163" t="s">
        <v>331</v>
      </c>
    </row>
    <row r="107" spans="1:27" s="191" customFormat="1" ht="33" customHeight="1">
      <c r="A107" s="164" t="s">
        <v>28</v>
      </c>
      <c r="B107" s="187" t="s">
        <v>391</v>
      </c>
      <c r="C107" s="166" t="s">
        <v>320</v>
      </c>
      <c r="D107" s="167">
        <v>179.7</v>
      </c>
      <c r="E107" s="168">
        <v>179.7</v>
      </c>
      <c r="F107" s="164" t="s">
        <v>142</v>
      </c>
      <c r="G107" s="169">
        <v>52800</v>
      </c>
      <c r="H107" s="170">
        <f t="shared" ref="H107:H112" si="166">G107*2.5</f>
        <v>132000</v>
      </c>
      <c r="I107" s="171">
        <f t="shared" ref="I107:I112" si="167">D107*G107</f>
        <v>9488160</v>
      </c>
      <c r="J107" s="171">
        <f t="shared" ref="J107:J112" si="168">I107</f>
        <v>9488160</v>
      </c>
      <c r="K107" s="169">
        <v>10000</v>
      </c>
      <c r="L107" s="171">
        <f t="shared" ref="L107:L112" si="169">D107*K107</f>
        <v>1797000</v>
      </c>
      <c r="M107" s="171">
        <f t="shared" ref="M107:M112" si="170">D107*H107</f>
        <v>23720400</v>
      </c>
      <c r="N107" s="171">
        <v>4000</v>
      </c>
      <c r="O107" s="171"/>
      <c r="P107" s="171">
        <f t="shared" ref="P107:P112" si="171">D107*N107</f>
        <v>718800</v>
      </c>
      <c r="Q107" s="171">
        <f>D106/Y106*100</f>
        <v>14.987489574645538</v>
      </c>
      <c r="R107" s="172"/>
      <c r="S107" s="173"/>
      <c r="T107" s="171"/>
      <c r="U107" s="171"/>
      <c r="V107" s="171">
        <f t="shared" si="162"/>
        <v>24439200</v>
      </c>
      <c r="W107" s="171">
        <f t="shared" si="163"/>
        <v>35724360</v>
      </c>
      <c r="X107" s="147"/>
      <c r="Y107" s="196"/>
      <c r="Z107" s="174" t="s">
        <v>332</v>
      </c>
    </row>
    <row r="108" spans="1:27" s="157" customFormat="1" ht="33" customHeight="1">
      <c r="A108" s="150">
        <v>42</v>
      </c>
      <c r="B108" s="126" t="s">
        <v>333</v>
      </c>
      <c r="C108" s="158" t="s">
        <v>320</v>
      </c>
      <c r="D108" s="177">
        <f>SUM(D109:D109)</f>
        <v>324.89999999999998</v>
      </c>
      <c r="E108" s="177">
        <f t="shared" ref="E108:W108" si="172">SUM(E109:E109)</f>
        <v>324.89999999999998</v>
      </c>
      <c r="F108" s="177">
        <f t="shared" si="172"/>
        <v>0</v>
      </c>
      <c r="G108" s="177">
        <f t="shared" si="172"/>
        <v>52800</v>
      </c>
      <c r="H108" s="177">
        <f t="shared" si="172"/>
        <v>132000</v>
      </c>
      <c r="I108" s="178">
        <f t="shared" si="172"/>
        <v>17154720</v>
      </c>
      <c r="J108" s="178">
        <f t="shared" si="172"/>
        <v>17154720</v>
      </c>
      <c r="K108" s="178"/>
      <c r="L108" s="178">
        <f t="shared" si="172"/>
        <v>3249000</v>
      </c>
      <c r="M108" s="178">
        <f t="shared" si="172"/>
        <v>42886800</v>
      </c>
      <c r="N108" s="178"/>
      <c r="O108" s="178">
        <f t="shared" si="172"/>
        <v>0</v>
      </c>
      <c r="P108" s="178">
        <f t="shared" si="172"/>
        <v>1299600</v>
      </c>
      <c r="Q108" s="178">
        <f t="shared" si="172"/>
        <v>11.392005610098176</v>
      </c>
      <c r="R108" s="178">
        <f t="shared" si="172"/>
        <v>2</v>
      </c>
      <c r="S108" s="178">
        <f t="shared" si="172"/>
        <v>2700000</v>
      </c>
      <c r="T108" s="178">
        <f t="shared" si="172"/>
        <v>0</v>
      </c>
      <c r="U108" s="178">
        <f t="shared" si="172"/>
        <v>0</v>
      </c>
      <c r="V108" s="178">
        <f t="shared" si="172"/>
        <v>46886400</v>
      </c>
      <c r="W108" s="178">
        <f t="shared" si="172"/>
        <v>67290120</v>
      </c>
      <c r="X108" s="194"/>
      <c r="Y108" s="195">
        <v>2852</v>
      </c>
      <c r="Z108" s="163" t="s">
        <v>331</v>
      </c>
    </row>
    <row r="109" spans="1:27" s="191" customFormat="1" ht="33" customHeight="1">
      <c r="A109" s="164" t="s">
        <v>28</v>
      </c>
      <c r="B109" s="198" t="s">
        <v>333</v>
      </c>
      <c r="C109" s="166" t="s">
        <v>320</v>
      </c>
      <c r="D109" s="167">
        <v>324.89999999999998</v>
      </c>
      <c r="E109" s="167">
        <v>324.89999999999998</v>
      </c>
      <c r="F109" s="164" t="s">
        <v>142</v>
      </c>
      <c r="G109" s="169">
        <v>52800</v>
      </c>
      <c r="H109" s="170">
        <f t="shared" si="166"/>
        <v>132000</v>
      </c>
      <c r="I109" s="171">
        <f t="shared" si="167"/>
        <v>17154720</v>
      </c>
      <c r="J109" s="171">
        <f t="shared" si="168"/>
        <v>17154720</v>
      </c>
      <c r="K109" s="169">
        <v>10000</v>
      </c>
      <c r="L109" s="171">
        <f t="shared" si="169"/>
        <v>3249000</v>
      </c>
      <c r="M109" s="171">
        <f t="shared" si="170"/>
        <v>42886800</v>
      </c>
      <c r="N109" s="171">
        <v>4000</v>
      </c>
      <c r="O109" s="171"/>
      <c r="P109" s="171">
        <f t="shared" si="171"/>
        <v>1299600</v>
      </c>
      <c r="Q109" s="171">
        <f>D108/Y108*100</f>
        <v>11.392005610098176</v>
      </c>
      <c r="R109" s="172">
        <v>2</v>
      </c>
      <c r="S109" s="173">
        <f t="shared" ref="S109:S111" si="173">+IF(Q109&gt;70,R109*12*30*15000,IF(Q109&gt;=30,R109*6*30*15000,R109*3*30*15000))</f>
        <v>2700000</v>
      </c>
      <c r="T109" s="171"/>
      <c r="U109" s="171"/>
      <c r="V109" s="171">
        <f t="shared" si="162"/>
        <v>46886400</v>
      </c>
      <c r="W109" s="171">
        <f t="shared" si="163"/>
        <v>67290120</v>
      </c>
      <c r="X109" s="147"/>
      <c r="Y109" s="196"/>
      <c r="Z109" s="174" t="s">
        <v>334</v>
      </c>
    </row>
    <row r="110" spans="1:27" s="157" customFormat="1" ht="33" customHeight="1">
      <c r="A110" s="150">
        <v>43</v>
      </c>
      <c r="B110" s="126" t="s">
        <v>397</v>
      </c>
      <c r="C110" s="158" t="s">
        <v>320</v>
      </c>
      <c r="D110" s="177">
        <f>SUM(D111:D112)</f>
        <v>431.90000000000003</v>
      </c>
      <c r="E110" s="177">
        <f t="shared" ref="E110:W110" si="174">SUM(E111:E112)</f>
        <v>431.90000000000003</v>
      </c>
      <c r="F110" s="177">
        <f t="shared" si="174"/>
        <v>0</v>
      </c>
      <c r="G110" s="177">
        <f t="shared" si="174"/>
        <v>105600</v>
      </c>
      <c r="H110" s="177">
        <f t="shared" si="174"/>
        <v>264000</v>
      </c>
      <c r="I110" s="178">
        <f t="shared" si="174"/>
        <v>22804320</v>
      </c>
      <c r="J110" s="178">
        <f t="shared" si="174"/>
        <v>22804320</v>
      </c>
      <c r="K110" s="178"/>
      <c r="L110" s="178">
        <f t="shared" si="174"/>
        <v>3023300</v>
      </c>
      <c r="M110" s="178">
        <f t="shared" si="174"/>
        <v>57010800</v>
      </c>
      <c r="N110" s="178"/>
      <c r="O110" s="178">
        <f t="shared" si="174"/>
        <v>0</v>
      </c>
      <c r="P110" s="178">
        <f t="shared" si="174"/>
        <v>1727600</v>
      </c>
      <c r="Q110" s="178">
        <f t="shared" si="174"/>
        <v>22.995421147907571</v>
      </c>
      <c r="R110" s="178">
        <f t="shared" si="174"/>
        <v>4</v>
      </c>
      <c r="S110" s="178">
        <f t="shared" si="174"/>
        <v>5400000</v>
      </c>
      <c r="T110" s="178">
        <f t="shared" si="174"/>
        <v>0</v>
      </c>
      <c r="U110" s="178">
        <f t="shared" si="174"/>
        <v>0</v>
      </c>
      <c r="V110" s="178">
        <f t="shared" si="174"/>
        <v>64138400</v>
      </c>
      <c r="W110" s="178">
        <f t="shared" si="174"/>
        <v>89966020</v>
      </c>
      <c r="X110" s="194"/>
      <c r="Y110" s="195">
        <f>518.2+396.5+358.3+D110+D112</f>
        <v>1878.2</v>
      </c>
      <c r="Z110" s="163" t="s">
        <v>331</v>
      </c>
    </row>
    <row r="111" spans="1:27" s="191" customFormat="1" ht="33" customHeight="1">
      <c r="A111" s="164" t="s">
        <v>28</v>
      </c>
      <c r="B111" s="198" t="s">
        <v>392</v>
      </c>
      <c r="C111" s="166" t="s">
        <v>320</v>
      </c>
      <c r="D111" s="167">
        <v>258.60000000000002</v>
      </c>
      <c r="E111" s="168">
        <v>258.60000000000002</v>
      </c>
      <c r="F111" s="164" t="s">
        <v>137</v>
      </c>
      <c r="G111" s="169">
        <v>52800</v>
      </c>
      <c r="H111" s="170">
        <f t="shared" si="166"/>
        <v>132000</v>
      </c>
      <c r="I111" s="171">
        <f t="shared" si="167"/>
        <v>13654080.000000002</v>
      </c>
      <c r="J111" s="171">
        <f t="shared" si="168"/>
        <v>13654080.000000002</v>
      </c>
      <c r="K111" s="169">
        <v>7000</v>
      </c>
      <c r="L111" s="171">
        <f t="shared" si="169"/>
        <v>1810200.0000000002</v>
      </c>
      <c r="M111" s="171">
        <f t="shared" si="170"/>
        <v>34135200</v>
      </c>
      <c r="N111" s="171">
        <v>4000</v>
      </c>
      <c r="O111" s="171"/>
      <c r="P111" s="171">
        <f t="shared" si="171"/>
        <v>1034400.0000000001</v>
      </c>
      <c r="Q111" s="171">
        <f>D110/Y110*100</f>
        <v>22.995421147907571</v>
      </c>
      <c r="R111" s="172">
        <v>4</v>
      </c>
      <c r="S111" s="173">
        <f t="shared" si="173"/>
        <v>5400000</v>
      </c>
      <c r="T111" s="171"/>
      <c r="U111" s="171"/>
      <c r="V111" s="171">
        <f t="shared" si="162"/>
        <v>40569600</v>
      </c>
      <c r="W111" s="171">
        <f t="shared" si="163"/>
        <v>56033880</v>
      </c>
      <c r="X111" s="147"/>
      <c r="Y111" s="196"/>
      <c r="Z111" s="174"/>
    </row>
    <row r="112" spans="1:27" s="191" customFormat="1" ht="33" customHeight="1">
      <c r="A112" s="164" t="s">
        <v>28</v>
      </c>
      <c r="B112" s="198" t="s">
        <v>392</v>
      </c>
      <c r="C112" s="166" t="s">
        <v>320</v>
      </c>
      <c r="D112" s="167">
        <v>173.3</v>
      </c>
      <c r="E112" s="168">
        <v>173.3</v>
      </c>
      <c r="F112" s="164" t="s">
        <v>139</v>
      </c>
      <c r="G112" s="169">
        <v>52800</v>
      </c>
      <c r="H112" s="170">
        <f t="shared" si="166"/>
        <v>132000</v>
      </c>
      <c r="I112" s="171">
        <f t="shared" si="167"/>
        <v>9150240</v>
      </c>
      <c r="J112" s="171">
        <f t="shared" si="168"/>
        <v>9150240</v>
      </c>
      <c r="K112" s="169">
        <v>7000</v>
      </c>
      <c r="L112" s="171">
        <f t="shared" si="169"/>
        <v>1213100</v>
      </c>
      <c r="M112" s="171">
        <f t="shared" si="170"/>
        <v>22875600</v>
      </c>
      <c r="N112" s="171">
        <v>4000</v>
      </c>
      <c r="O112" s="171"/>
      <c r="P112" s="171">
        <f t="shared" si="171"/>
        <v>693200</v>
      </c>
      <c r="Q112" s="171"/>
      <c r="R112" s="172"/>
      <c r="S112" s="173"/>
      <c r="T112" s="171"/>
      <c r="U112" s="171"/>
      <c r="V112" s="171">
        <f t="shared" si="162"/>
        <v>23568800</v>
      </c>
      <c r="W112" s="171">
        <f t="shared" si="163"/>
        <v>33932140</v>
      </c>
      <c r="X112" s="147"/>
      <c r="Y112" s="196"/>
      <c r="Z112" s="174"/>
    </row>
    <row r="113" spans="1:28" s="157" customFormat="1" ht="33" customHeight="1">
      <c r="A113" s="150">
        <v>44</v>
      </c>
      <c r="B113" s="127" t="s">
        <v>335</v>
      </c>
      <c r="C113" s="158" t="s">
        <v>320</v>
      </c>
      <c r="D113" s="177">
        <f>SUM(D114:D114)</f>
        <v>234.3</v>
      </c>
      <c r="E113" s="177">
        <f t="shared" ref="E113:W113" si="175">SUM(E114:E114)</f>
        <v>234.3</v>
      </c>
      <c r="F113" s="177">
        <f t="shared" si="175"/>
        <v>0</v>
      </c>
      <c r="G113" s="177">
        <f t="shared" si="175"/>
        <v>52800</v>
      </c>
      <c r="H113" s="177">
        <f t="shared" si="175"/>
        <v>132000</v>
      </c>
      <c r="I113" s="178">
        <f t="shared" si="175"/>
        <v>12371040</v>
      </c>
      <c r="J113" s="178">
        <f t="shared" si="175"/>
        <v>12371040</v>
      </c>
      <c r="K113" s="178"/>
      <c r="L113" s="178">
        <f t="shared" si="175"/>
        <v>1640100</v>
      </c>
      <c r="M113" s="178">
        <f t="shared" si="175"/>
        <v>30927600</v>
      </c>
      <c r="N113" s="178"/>
      <c r="O113" s="178">
        <f t="shared" si="175"/>
        <v>0</v>
      </c>
      <c r="P113" s="178">
        <f t="shared" si="175"/>
        <v>937200</v>
      </c>
      <c r="Q113" s="178">
        <f t="shared" si="175"/>
        <v>3.5614939121710978</v>
      </c>
      <c r="R113" s="178">
        <f t="shared" si="175"/>
        <v>1</v>
      </c>
      <c r="S113" s="178">
        <f t="shared" si="175"/>
        <v>1350000</v>
      </c>
      <c r="T113" s="178">
        <f t="shared" si="175"/>
        <v>0</v>
      </c>
      <c r="U113" s="178">
        <f t="shared" si="175"/>
        <v>0</v>
      </c>
      <c r="V113" s="178">
        <f t="shared" si="175"/>
        <v>33214800</v>
      </c>
      <c r="W113" s="178">
        <f t="shared" si="175"/>
        <v>47225940</v>
      </c>
      <c r="X113" s="194"/>
      <c r="Y113" s="151">
        <v>6578.7</v>
      </c>
      <c r="Z113" s="163" t="s">
        <v>336</v>
      </c>
    </row>
    <row r="114" spans="1:28" s="191" customFormat="1" ht="33" customHeight="1">
      <c r="A114" s="164" t="s">
        <v>28</v>
      </c>
      <c r="B114" s="187" t="s">
        <v>335</v>
      </c>
      <c r="C114" s="166" t="s">
        <v>320</v>
      </c>
      <c r="D114" s="167">
        <f>E114</f>
        <v>234.3</v>
      </c>
      <c r="E114" s="168">
        <v>234.3</v>
      </c>
      <c r="F114" s="164" t="s">
        <v>137</v>
      </c>
      <c r="G114" s="169">
        <v>52800</v>
      </c>
      <c r="H114" s="170">
        <f>G114*2.5</f>
        <v>132000</v>
      </c>
      <c r="I114" s="171">
        <f>D114*G114</f>
        <v>12371040</v>
      </c>
      <c r="J114" s="171">
        <f>I114</f>
        <v>12371040</v>
      </c>
      <c r="K114" s="169">
        <v>7000</v>
      </c>
      <c r="L114" s="171">
        <f>D114*K114</f>
        <v>1640100</v>
      </c>
      <c r="M114" s="171">
        <f>D114*H114</f>
        <v>30927600</v>
      </c>
      <c r="N114" s="171">
        <v>4000</v>
      </c>
      <c r="O114" s="171"/>
      <c r="P114" s="171">
        <f>D114*N114</f>
        <v>937200</v>
      </c>
      <c r="Q114" s="171">
        <f>D113/Y113*100</f>
        <v>3.5614939121710978</v>
      </c>
      <c r="R114" s="172">
        <v>1</v>
      </c>
      <c r="S114" s="173">
        <f>+IF(Q114&gt;70,R114*12*30*15000,IF(Q114&gt;=30,R114*6*30*15000,R114*3*30*15000))</f>
        <v>1350000</v>
      </c>
      <c r="T114" s="171"/>
      <c r="U114" s="171"/>
      <c r="V114" s="171">
        <f t="shared" si="162"/>
        <v>33214800</v>
      </c>
      <c r="W114" s="171">
        <f t="shared" si="163"/>
        <v>47225940</v>
      </c>
      <c r="X114" s="147"/>
      <c r="Y114" s="174"/>
      <c r="Z114" s="174" t="s">
        <v>337</v>
      </c>
    </row>
    <row r="115" spans="1:28" s="157" customFormat="1" ht="33" customHeight="1">
      <c r="A115" s="199">
        <v>45</v>
      </c>
      <c r="B115" s="200" t="s">
        <v>338</v>
      </c>
      <c r="C115" s="158" t="s">
        <v>320</v>
      </c>
      <c r="D115" s="201">
        <f>SUM(D116:D116)</f>
        <v>140</v>
      </c>
      <c r="E115" s="201">
        <f t="shared" ref="E115:W115" si="176">SUM(E116:E116)</f>
        <v>140</v>
      </c>
      <c r="F115" s="201">
        <f t="shared" si="176"/>
        <v>0</v>
      </c>
      <c r="G115" s="201">
        <f t="shared" si="176"/>
        <v>52800</v>
      </c>
      <c r="H115" s="201">
        <f t="shared" si="176"/>
        <v>132000</v>
      </c>
      <c r="I115" s="202">
        <f t="shared" si="176"/>
        <v>7392000</v>
      </c>
      <c r="J115" s="202">
        <f t="shared" si="176"/>
        <v>7392000</v>
      </c>
      <c r="K115" s="202">
        <f t="shared" si="176"/>
        <v>10000</v>
      </c>
      <c r="L115" s="202">
        <f t="shared" si="176"/>
        <v>1400000</v>
      </c>
      <c r="M115" s="202">
        <f t="shared" si="176"/>
        <v>18480000</v>
      </c>
      <c r="N115" s="202">
        <f t="shared" si="176"/>
        <v>4000</v>
      </c>
      <c r="O115" s="202">
        <f t="shared" si="176"/>
        <v>0</v>
      </c>
      <c r="P115" s="202">
        <f t="shared" si="176"/>
        <v>560000</v>
      </c>
      <c r="Q115" s="202">
        <f t="shared" si="176"/>
        <v>0.34224808096611742</v>
      </c>
      <c r="R115" s="202">
        <f t="shared" si="176"/>
        <v>0</v>
      </c>
      <c r="S115" s="202">
        <f t="shared" si="176"/>
        <v>0</v>
      </c>
      <c r="T115" s="202">
        <f t="shared" si="176"/>
        <v>0</v>
      </c>
      <c r="U115" s="202">
        <f t="shared" si="176"/>
        <v>0</v>
      </c>
      <c r="V115" s="202">
        <f t="shared" si="176"/>
        <v>19040000</v>
      </c>
      <c r="W115" s="202">
        <f t="shared" si="176"/>
        <v>27832000</v>
      </c>
      <c r="X115" s="202"/>
      <c r="Y115" s="202">
        <v>40906</v>
      </c>
      <c r="Z115" s="202"/>
    </row>
    <row r="116" spans="1:28" s="191" customFormat="1" ht="33" customHeight="1">
      <c r="A116" s="203" t="s">
        <v>28</v>
      </c>
      <c r="B116" s="204" t="s">
        <v>339</v>
      </c>
      <c r="C116" s="166" t="s">
        <v>320</v>
      </c>
      <c r="D116" s="205">
        <v>140</v>
      </c>
      <c r="E116" s="205">
        <v>140</v>
      </c>
      <c r="F116" s="203" t="s">
        <v>142</v>
      </c>
      <c r="G116" s="169">
        <v>52800</v>
      </c>
      <c r="H116" s="170">
        <f>G116*2.5</f>
        <v>132000</v>
      </c>
      <c r="I116" s="171">
        <f>D116*G116</f>
        <v>7392000</v>
      </c>
      <c r="J116" s="171">
        <f>I116</f>
        <v>7392000</v>
      </c>
      <c r="K116" s="169">
        <v>10000</v>
      </c>
      <c r="L116" s="171">
        <f>D116*K116</f>
        <v>1400000</v>
      </c>
      <c r="M116" s="171">
        <f>D116*H116</f>
        <v>18480000</v>
      </c>
      <c r="N116" s="171">
        <v>4000</v>
      </c>
      <c r="O116" s="171"/>
      <c r="P116" s="171">
        <f>D116*N116</f>
        <v>560000</v>
      </c>
      <c r="Q116" s="171">
        <f>D115/Y115*100</f>
        <v>0.34224808096611742</v>
      </c>
      <c r="R116" s="172"/>
      <c r="S116" s="173"/>
      <c r="T116" s="171"/>
      <c r="U116" s="171"/>
      <c r="V116" s="171">
        <f t="shared" si="162"/>
        <v>19040000</v>
      </c>
      <c r="W116" s="171">
        <f t="shared" si="163"/>
        <v>27832000</v>
      </c>
      <c r="X116" s="206"/>
      <c r="Y116" s="206"/>
      <c r="Z116" s="206"/>
    </row>
    <row r="117" spans="1:28" s="163" customFormat="1" ht="34.15" customHeight="1">
      <c r="A117" s="199">
        <v>46</v>
      </c>
      <c r="B117" s="200" t="s">
        <v>340</v>
      </c>
      <c r="C117" s="158" t="s">
        <v>136</v>
      </c>
      <c r="D117" s="201">
        <f>SUM(D118:D119)</f>
        <v>866.6</v>
      </c>
      <c r="E117" s="201">
        <f t="shared" ref="E117:W117" si="177">SUM(E118:E119)</f>
        <v>866.6</v>
      </c>
      <c r="F117" s="201">
        <f t="shared" si="177"/>
        <v>0</v>
      </c>
      <c r="G117" s="201">
        <f t="shared" si="177"/>
        <v>105600</v>
      </c>
      <c r="H117" s="201">
        <f t="shared" si="177"/>
        <v>264000</v>
      </c>
      <c r="I117" s="202">
        <f t="shared" si="177"/>
        <v>45756480</v>
      </c>
      <c r="J117" s="202">
        <f t="shared" si="177"/>
        <v>45756480</v>
      </c>
      <c r="K117" s="202"/>
      <c r="L117" s="202">
        <f t="shared" si="177"/>
        <v>6066200</v>
      </c>
      <c r="M117" s="202">
        <f t="shared" si="177"/>
        <v>114391200</v>
      </c>
      <c r="N117" s="202"/>
      <c r="O117" s="202">
        <f t="shared" si="177"/>
        <v>1794400</v>
      </c>
      <c r="P117" s="202">
        <f t="shared" si="177"/>
        <v>3466400</v>
      </c>
      <c r="Q117" s="202">
        <f t="shared" si="177"/>
        <v>16.715208795447971</v>
      </c>
      <c r="R117" s="202">
        <f t="shared" si="177"/>
        <v>1</v>
      </c>
      <c r="S117" s="202">
        <f t="shared" si="177"/>
        <v>0</v>
      </c>
      <c r="T117" s="202">
        <f t="shared" si="177"/>
        <v>0</v>
      </c>
      <c r="U117" s="202">
        <f t="shared" si="177"/>
        <v>0</v>
      </c>
      <c r="V117" s="202">
        <f t="shared" si="177"/>
        <v>117857600</v>
      </c>
      <c r="W117" s="202">
        <f t="shared" si="177"/>
        <v>169680280</v>
      </c>
      <c r="X117" s="202"/>
      <c r="Y117" s="202">
        <v>5184.5</v>
      </c>
      <c r="Z117" s="202" t="s">
        <v>341</v>
      </c>
      <c r="AB117" s="160"/>
    </row>
    <row r="118" spans="1:28" s="174" customFormat="1" ht="34.15" customHeight="1">
      <c r="A118" s="203" t="s">
        <v>28</v>
      </c>
      <c r="B118" s="204" t="s">
        <v>340</v>
      </c>
      <c r="C118" s="158" t="s">
        <v>136</v>
      </c>
      <c r="D118" s="205">
        <v>418</v>
      </c>
      <c r="E118" s="205">
        <v>418</v>
      </c>
      <c r="F118" s="203" t="s">
        <v>137</v>
      </c>
      <c r="G118" s="169">
        <v>52800</v>
      </c>
      <c r="H118" s="170">
        <f>G118*2.5</f>
        <v>132000</v>
      </c>
      <c r="I118" s="171">
        <f>D118*G118</f>
        <v>22070400</v>
      </c>
      <c r="J118" s="171">
        <f>I118</f>
        <v>22070400</v>
      </c>
      <c r="K118" s="169">
        <v>7000</v>
      </c>
      <c r="L118" s="171">
        <f>D118*K118</f>
        <v>2926000</v>
      </c>
      <c r="M118" s="171">
        <f>D118*H118</f>
        <v>55176000</v>
      </c>
      <c r="N118" s="171">
        <v>4000</v>
      </c>
      <c r="O118" s="171"/>
      <c r="P118" s="171">
        <f>D118*N118</f>
        <v>1672000</v>
      </c>
      <c r="Q118" s="171">
        <f>D117/Y117*100</f>
        <v>16.715208795447971</v>
      </c>
      <c r="R118" s="172">
        <v>1</v>
      </c>
      <c r="S118" s="173"/>
      <c r="T118" s="171"/>
      <c r="U118" s="171"/>
      <c r="V118" s="171">
        <f t="shared" si="162"/>
        <v>56848000</v>
      </c>
      <c r="W118" s="171">
        <f t="shared" si="163"/>
        <v>81844400</v>
      </c>
      <c r="X118" s="206"/>
      <c r="Y118" s="206"/>
      <c r="Z118" s="206" t="s">
        <v>342</v>
      </c>
      <c r="AB118" s="160"/>
    </row>
    <row r="119" spans="1:28" s="137" customFormat="1" ht="36" customHeight="1">
      <c r="A119" s="164" t="s">
        <v>28</v>
      </c>
      <c r="B119" s="187" t="s">
        <v>343</v>
      </c>
      <c r="C119" s="164" t="s">
        <v>279</v>
      </c>
      <c r="D119" s="168">
        <f>E119</f>
        <v>448.6</v>
      </c>
      <c r="E119" s="168">
        <v>448.6</v>
      </c>
      <c r="F119" s="164" t="s">
        <v>137</v>
      </c>
      <c r="G119" s="169">
        <v>52800</v>
      </c>
      <c r="H119" s="188">
        <f>G119*2.5</f>
        <v>132000</v>
      </c>
      <c r="I119" s="169">
        <f>D119*G119</f>
        <v>23686080</v>
      </c>
      <c r="J119" s="169">
        <f>I119</f>
        <v>23686080</v>
      </c>
      <c r="K119" s="169">
        <v>7000</v>
      </c>
      <c r="L119" s="169">
        <f>D119*K119</f>
        <v>3140200</v>
      </c>
      <c r="M119" s="169">
        <f>D119*H119</f>
        <v>59215200</v>
      </c>
      <c r="N119" s="169">
        <v>4000</v>
      </c>
      <c r="O119" s="169">
        <f>D119*N119</f>
        <v>1794400</v>
      </c>
      <c r="P119" s="171">
        <f>D119*N119</f>
        <v>1794400</v>
      </c>
      <c r="Q119" s="171"/>
      <c r="R119" s="169"/>
      <c r="S119" s="173">
        <f>15000*30*3*R119</f>
        <v>0</v>
      </c>
      <c r="T119" s="169"/>
      <c r="U119" s="169"/>
      <c r="V119" s="171">
        <f t="shared" si="162"/>
        <v>61009600</v>
      </c>
      <c r="W119" s="171">
        <f t="shared" si="163"/>
        <v>87835880</v>
      </c>
      <c r="X119" s="189"/>
      <c r="Y119" s="189"/>
      <c r="Z119" s="164"/>
      <c r="AA119" s="143"/>
    </row>
    <row r="120" spans="1:28" s="137" customFormat="1" ht="36" customHeight="1">
      <c r="A120" s="150">
        <v>47</v>
      </c>
      <c r="B120" s="127" t="s">
        <v>396</v>
      </c>
      <c r="C120" s="150" t="s">
        <v>279</v>
      </c>
      <c r="D120" s="177">
        <f>SUM(D121:D123)</f>
        <v>1254.0999999999999</v>
      </c>
      <c r="E120" s="177">
        <f t="shared" ref="E120:W120" si="178">SUM(E121:E123)</f>
        <v>1254.0999999999999</v>
      </c>
      <c r="F120" s="186">
        <f t="shared" si="178"/>
        <v>0</v>
      </c>
      <c r="G120" s="186">
        <f t="shared" si="178"/>
        <v>158400</v>
      </c>
      <c r="H120" s="186">
        <f t="shared" si="178"/>
        <v>396000</v>
      </c>
      <c r="I120" s="178">
        <f t="shared" si="178"/>
        <v>66216480</v>
      </c>
      <c r="J120" s="178">
        <f t="shared" si="178"/>
        <v>66216480</v>
      </c>
      <c r="K120" s="178"/>
      <c r="L120" s="178">
        <f t="shared" si="178"/>
        <v>8778700</v>
      </c>
      <c r="M120" s="178">
        <f t="shared" si="178"/>
        <v>165541200</v>
      </c>
      <c r="N120" s="178"/>
      <c r="O120" s="178">
        <f t="shared" si="178"/>
        <v>5016400</v>
      </c>
      <c r="P120" s="178">
        <f t="shared" si="178"/>
        <v>5016400</v>
      </c>
      <c r="Q120" s="178">
        <f t="shared" si="178"/>
        <v>32.646951632217416</v>
      </c>
      <c r="R120" s="178">
        <f t="shared" si="178"/>
        <v>7</v>
      </c>
      <c r="S120" s="178">
        <f t="shared" si="178"/>
        <v>18900000</v>
      </c>
      <c r="T120" s="178">
        <f t="shared" si="178"/>
        <v>0</v>
      </c>
      <c r="U120" s="178">
        <f t="shared" si="178"/>
        <v>0</v>
      </c>
      <c r="V120" s="178">
        <f t="shared" si="178"/>
        <v>189457600</v>
      </c>
      <c r="W120" s="178">
        <f t="shared" si="178"/>
        <v>264452780</v>
      </c>
      <c r="X120" s="154"/>
      <c r="Y120" s="154">
        <v>3841.4</v>
      </c>
      <c r="Z120" s="150" t="s">
        <v>344</v>
      </c>
      <c r="AA120" s="143"/>
    </row>
    <row r="121" spans="1:28" s="137" customFormat="1" ht="36" customHeight="1">
      <c r="A121" s="164" t="s">
        <v>28</v>
      </c>
      <c r="B121" s="187" t="s">
        <v>393</v>
      </c>
      <c r="C121" s="164" t="s">
        <v>279</v>
      </c>
      <c r="D121" s="168">
        <f t="shared" ref="D121:D123" si="179">E121</f>
        <v>294.5</v>
      </c>
      <c r="E121" s="168">
        <v>294.5</v>
      </c>
      <c r="F121" s="164" t="s">
        <v>137</v>
      </c>
      <c r="G121" s="169">
        <v>52800</v>
      </c>
      <c r="H121" s="188">
        <f t="shared" ref="H121:H123" si="180">G121*2.5</f>
        <v>132000</v>
      </c>
      <c r="I121" s="169">
        <f t="shared" ref="I121:I123" si="181">D121*G121</f>
        <v>15549600</v>
      </c>
      <c r="J121" s="169">
        <f t="shared" ref="J121:J123" si="182">I121</f>
        <v>15549600</v>
      </c>
      <c r="K121" s="169">
        <v>7000</v>
      </c>
      <c r="L121" s="169">
        <f t="shared" ref="L121:L123" si="183">D121*K121</f>
        <v>2061500</v>
      </c>
      <c r="M121" s="169">
        <f t="shared" ref="M121:M123" si="184">D121*H121</f>
        <v>38874000</v>
      </c>
      <c r="N121" s="169">
        <v>4000</v>
      </c>
      <c r="O121" s="169">
        <f t="shared" ref="O121:O123" si="185">D121*N121</f>
        <v>1178000</v>
      </c>
      <c r="P121" s="171">
        <f t="shared" ref="P121:P123" si="186">D121*N121</f>
        <v>1178000</v>
      </c>
      <c r="Q121" s="171">
        <f>D120/Y120*100</f>
        <v>32.646951632217416</v>
      </c>
      <c r="R121" s="169">
        <v>7</v>
      </c>
      <c r="S121" s="173">
        <f>+IF(Q121&gt;70,R121*12*30*15000,IF(Q121&gt;=30,R121*6*30*15000,R121*3*30*15000))</f>
        <v>18900000</v>
      </c>
      <c r="T121" s="169"/>
      <c r="U121" s="169"/>
      <c r="V121" s="171">
        <f t="shared" si="162"/>
        <v>58952000</v>
      </c>
      <c r="W121" s="171">
        <f t="shared" si="163"/>
        <v>76563100</v>
      </c>
      <c r="X121" s="189"/>
      <c r="Y121" s="189"/>
      <c r="Z121" s="164"/>
      <c r="AA121" s="143"/>
    </row>
    <row r="122" spans="1:28" s="137" customFormat="1" ht="36" customHeight="1">
      <c r="A122" s="164" t="s">
        <v>28</v>
      </c>
      <c r="B122" s="187" t="s">
        <v>393</v>
      </c>
      <c r="C122" s="164" t="s">
        <v>279</v>
      </c>
      <c r="D122" s="168">
        <f t="shared" si="179"/>
        <v>675</v>
      </c>
      <c r="E122" s="168">
        <v>675</v>
      </c>
      <c r="F122" s="164" t="s">
        <v>137</v>
      </c>
      <c r="G122" s="169">
        <v>52800</v>
      </c>
      <c r="H122" s="188">
        <f t="shared" si="180"/>
        <v>132000</v>
      </c>
      <c r="I122" s="169">
        <f t="shared" si="181"/>
        <v>35640000</v>
      </c>
      <c r="J122" s="169">
        <f t="shared" si="182"/>
        <v>35640000</v>
      </c>
      <c r="K122" s="169">
        <v>7000</v>
      </c>
      <c r="L122" s="169">
        <f t="shared" si="183"/>
        <v>4725000</v>
      </c>
      <c r="M122" s="169">
        <f t="shared" si="184"/>
        <v>89100000</v>
      </c>
      <c r="N122" s="169">
        <v>4000</v>
      </c>
      <c r="O122" s="169">
        <f t="shared" si="185"/>
        <v>2700000</v>
      </c>
      <c r="P122" s="171">
        <f t="shared" si="186"/>
        <v>2700000</v>
      </c>
      <c r="Q122" s="207"/>
      <c r="R122" s="169"/>
      <c r="S122" s="207"/>
      <c r="T122" s="169"/>
      <c r="U122" s="169"/>
      <c r="V122" s="171">
        <f t="shared" si="162"/>
        <v>91800000</v>
      </c>
      <c r="W122" s="171">
        <f t="shared" si="163"/>
        <v>132165000</v>
      </c>
      <c r="X122" s="189"/>
      <c r="Y122" s="189"/>
      <c r="Z122" s="164"/>
      <c r="AA122" s="143"/>
    </row>
    <row r="123" spans="1:28" s="137" customFormat="1" ht="36" customHeight="1">
      <c r="A123" s="164" t="s">
        <v>28</v>
      </c>
      <c r="B123" s="187" t="s">
        <v>393</v>
      </c>
      <c r="C123" s="164" t="s">
        <v>279</v>
      </c>
      <c r="D123" s="168">
        <f t="shared" si="179"/>
        <v>284.60000000000002</v>
      </c>
      <c r="E123" s="168">
        <v>284.60000000000002</v>
      </c>
      <c r="F123" s="164" t="s">
        <v>137</v>
      </c>
      <c r="G123" s="169">
        <v>52800</v>
      </c>
      <c r="H123" s="188">
        <f t="shared" si="180"/>
        <v>132000</v>
      </c>
      <c r="I123" s="169">
        <f t="shared" si="181"/>
        <v>15026880.000000002</v>
      </c>
      <c r="J123" s="169">
        <f t="shared" si="182"/>
        <v>15026880.000000002</v>
      </c>
      <c r="K123" s="169">
        <v>7000</v>
      </c>
      <c r="L123" s="169">
        <f t="shared" si="183"/>
        <v>1992200.0000000002</v>
      </c>
      <c r="M123" s="169">
        <f t="shared" si="184"/>
        <v>37567200</v>
      </c>
      <c r="N123" s="169">
        <v>4000</v>
      </c>
      <c r="O123" s="169">
        <f t="shared" si="185"/>
        <v>1138400</v>
      </c>
      <c r="P123" s="171">
        <f t="shared" si="186"/>
        <v>1138400</v>
      </c>
      <c r="Q123" s="207"/>
      <c r="R123" s="169"/>
      <c r="S123" s="207"/>
      <c r="T123" s="169"/>
      <c r="U123" s="169"/>
      <c r="V123" s="171">
        <f t="shared" si="162"/>
        <v>38705600</v>
      </c>
      <c r="W123" s="171">
        <f t="shared" si="163"/>
        <v>55724680</v>
      </c>
      <c r="X123" s="189"/>
      <c r="Y123" s="189"/>
      <c r="Z123" s="164"/>
      <c r="AA123" s="143"/>
    </row>
    <row r="124" spans="1:28" s="137" customFormat="1" ht="36" customHeight="1">
      <c r="A124" s="150">
        <v>48</v>
      </c>
      <c r="B124" s="127" t="s">
        <v>345</v>
      </c>
      <c r="C124" s="150" t="s">
        <v>279</v>
      </c>
      <c r="D124" s="177">
        <f>SUM(D125:D126)</f>
        <v>495.6</v>
      </c>
      <c r="E124" s="177">
        <f t="shared" ref="E124:W124" si="187">SUM(E125:E126)</f>
        <v>495.6</v>
      </c>
      <c r="F124" s="186">
        <f t="shared" si="187"/>
        <v>0</v>
      </c>
      <c r="G124" s="186">
        <f t="shared" si="187"/>
        <v>105600</v>
      </c>
      <c r="H124" s="186">
        <f t="shared" si="187"/>
        <v>264000</v>
      </c>
      <c r="I124" s="178">
        <f t="shared" si="187"/>
        <v>26167680</v>
      </c>
      <c r="J124" s="178">
        <f t="shared" si="187"/>
        <v>26167680</v>
      </c>
      <c r="K124" s="178"/>
      <c r="L124" s="178">
        <f t="shared" si="187"/>
        <v>4956000</v>
      </c>
      <c r="M124" s="178">
        <f t="shared" si="187"/>
        <v>65419200</v>
      </c>
      <c r="N124" s="178"/>
      <c r="O124" s="178">
        <f t="shared" si="187"/>
        <v>1982400</v>
      </c>
      <c r="P124" s="178">
        <f t="shared" si="187"/>
        <v>1982400</v>
      </c>
      <c r="Q124" s="178">
        <f t="shared" si="187"/>
        <v>9.4726581165542161</v>
      </c>
      <c r="R124" s="178">
        <f t="shared" si="187"/>
        <v>0</v>
      </c>
      <c r="S124" s="178">
        <f t="shared" si="187"/>
        <v>0</v>
      </c>
      <c r="T124" s="178">
        <f t="shared" si="187"/>
        <v>0</v>
      </c>
      <c r="U124" s="178">
        <f t="shared" si="187"/>
        <v>0</v>
      </c>
      <c r="V124" s="178">
        <f t="shared" si="187"/>
        <v>67401600</v>
      </c>
      <c r="W124" s="178">
        <f t="shared" si="187"/>
        <v>98525280</v>
      </c>
      <c r="X124" s="154"/>
      <c r="Y124" s="154">
        <v>5231.8999999999996</v>
      </c>
      <c r="Z124" s="150" t="s">
        <v>346</v>
      </c>
      <c r="AA124" s="143"/>
    </row>
    <row r="125" spans="1:28" s="137" customFormat="1" ht="36" customHeight="1">
      <c r="A125" s="164" t="s">
        <v>28</v>
      </c>
      <c r="B125" s="187" t="s">
        <v>345</v>
      </c>
      <c r="C125" s="164" t="s">
        <v>279</v>
      </c>
      <c r="D125" s="168">
        <f t="shared" ref="D125:D129" si="188">E125</f>
        <v>362.7</v>
      </c>
      <c r="E125" s="168">
        <v>362.7</v>
      </c>
      <c r="F125" s="164" t="s">
        <v>142</v>
      </c>
      <c r="G125" s="169">
        <v>52800</v>
      </c>
      <c r="H125" s="188">
        <f t="shared" ref="H125:H129" si="189">G125*2.5</f>
        <v>132000</v>
      </c>
      <c r="I125" s="169">
        <f t="shared" ref="I125:I129" si="190">D125*G125</f>
        <v>19150560</v>
      </c>
      <c r="J125" s="169">
        <f t="shared" ref="J125:J129" si="191">I125</f>
        <v>19150560</v>
      </c>
      <c r="K125" s="169">
        <v>10000</v>
      </c>
      <c r="L125" s="169">
        <f t="shared" ref="L125:L129" si="192">D125*K125</f>
        <v>3627000</v>
      </c>
      <c r="M125" s="169">
        <f t="shared" ref="M125:M129" si="193">D125*H125</f>
        <v>47876400</v>
      </c>
      <c r="N125" s="169">
        <v>4000</v>
      </c>
      <c r="O125" s="169">
        <f t="shared" ref="O125:O129" si="194">D125*N125</f>
        <v>1450800</v>
      </c>
      <c r="P125" s="171">
        <f t="shared" ref="P125:P129" si="195">D125*N125</f>
        <v>1450800</v>
      </c>
      <c r="Q125" s="171">
        <f>D124/Y124*100</f>
        <v>9.4726581165542161</v>
      </c>
      <c r="R125" s="169"/>
      <c r="S125" s="207"/>
      <c r="T125" s="169"/>
      <c r="U125" s="169"/>
      <c r="V125" s="171">
        <f t="shared" si="162"/>
        <v>49327200</v>
      </c>
      <c r="W125" s="171">
        <f t="shared" si="163"/>
        <v>72104760</v>
      </c>
      <c r="X125" s="189"/>
      <c r="Y125" s="189"/>
      <c r="Z125" s="164" t="s">
        <v>347</v>
      </c>
      <c r="AA125" s="143"/>
    </row>
    <row r="126" spans="1:28" s="137" customFormat="1" ht="36" customHeight="1">
      <c r="A126" s="164" t="s">
        <v>28</v>
      </c>
      <c r="B126" s="187" t="s">
        <v>345</v>
      </c>
      <c r="C126" s="164" t="s">
        <v>279</v>
      </c>
      <c r="D126" s="168">
        <v>132.9</v>
      </c>
      <c r="E126" s="168">
        <v>132.9</v>
      </c>
      <c r="F126" s="164" t="s">
        <v>142</v>
      </c>
      <c r="G126" s="169">
        <v>52800</v>
      </c>
      <c r="H126" s="188">
        <f t="shared" si="189"/>
        <v>132000</v>
      </c>
      <c r="I126" s="169">
        <f t="shared" si="190"/>
        <v>7017120</v>
      </c>
      <c r="J126" s="169">
        <f t="shared" si="191"/>
        <v>7017120</v>
      </c>
      <c r="K126" s="169">
        <v>10000</v>
      </c>
      <c r="L126" s="169">
        <f t="shared" si="192"/>
        <v>1329000</v>
      </c>
      <c r="M126" s="169">
        <f t="shared" si="193"/>
        <v>17542800</v>
      </c>
      <c r="N126" s="169">
        <v>4000</v>
      </c>
      <c r="O126" s="169">
        <f t="shared" si="194"/>
        <v>531600</v>
      </c>
      <c r="P126" s="171">
        <f t="shared" si="195"/>
        <v>531600</v>
      </c>
      <c r="Q126" s="207"/>
      <c r="R126" s="169"/>
      <c r="S126" s="207"/>
      <c r="T126" s="169"/>
      <c r="U126" s="169"/>
      <c r="V126" s="171">
        <f t="shared" si="162"/>
        <v>18074400</v>
      </c>
      <c r="W126" s="171">
        <f t="shared" si="163"/>
        <v>26420520</v>
      </c>
      <c r="X126" s="189"/>
      <c r="Y126" s="189"/>
      <c r="Z126" s="164" t="s">
        <v>348</v>
      </c>
      <c r="AA126" s="143"/>
    </row>
    <row r="127" spans="1:28" s="137" customFormat="1" ht="36" customHeight="1">
      <c r="A127" s="150">
        <v>49</v>
      </c>
      <c r="B127" s="127" t="s">
        <v>350</v>
      </c>
      <c r="C127" s="150" t="s">
        <v>279</v>
      </c>
      <c r="D127" s="177">
        <f>SUM(D128:D129)</f>
        <v>563.70000000000005</v>
      </c>
      <c r="E127" s="177">
        <f t="shared" ref="E127:W127" si="196">SUM(E128:E129)</f>
        <v>563.70000000000005</v>
      </c>
      <c r="F127" s="186">
        <f t="shared" si="196"/>
        <v>0</v>
      </c>
      <c r="G127" s="186">
        <f t="shared" si="196"/>
        <v>105600</v>
      </c>
      <c r="H127" s="186">
        <f t="shared" si="196"/>
        <v>264000</v>
      </c>
      <c r="I127" s="178">
        <f t="shared" si="196"/>
        <v>29763360</v>
      </c>
      <c r="J127" s="178">
        <f t="shared" si="196"/>
        <v>29763360</v>
      </c>
      <c r="K127" s="178"/>
      <c r="L127" s="178">
        <f t="shared" si="196"/>
        <v>3945900</v>
      </c>
      <c r="M127" s="178">
        <f t="shared" si="196"/>
        <v>74408400</v>
      </c>
      <c r="N127" s="178"/>
      <c r="O127" s="178">
        <f t="shared" si="196"/>
        <v>2254800</v>
      </c>
      <c r="P127" s="178">
        <f t="shared" si="196"/>
        <v>2254800</v>
      </c>
      <c r="Q127" s="178">
        <f t="shared" si="196"/>
        <v>18.484391395592866</v>
      </c>
      <c r="R127" s="178">
        <f t="shared" si="196"/>
        <v>2</v>
      </c>
      <c r="S127" s="178">
        <f t="shared" si="196"/>
        <v>2700000</v>
      </c>
      <c r="T127" s="178">
        <f t="shared" si="196"/>
        <v>0</v>
      </c>
      <c r="U127" s="178">
        <f t="shared" si="196"/>
        <v>3000000</v>
      </c>
      <c r="V127" s="178">
        <f t="shared" si="196"/>
        <v>82363200</v>
      </c>
      <c r="W127" s="178">
        <f t="shared" si="196"/>
        <v>116072460</v>
      </c>
      <c r="X127" s="154"/>
      <c r="Y127" s="154">
        <v>3049.6</v>
      </c>
      <c r="Z127" s="150" t="s">
        <v>349</v>
      </c>
      <c r="AA127" s="143"/>
    </row>
    <row r="128" spans="1:28" s="137" customFormat="1" ht="36" customHeight="1">
      <c r="A128" s="164" t="s">
        <v>28</v>
      </c>
      <c r="B128" s="187" t="s">
        <v>350</v>
      </c>
      <c r="C128" s="164" t="s">
        <v>279</v>
      </c>
      <c r="D128" s="168">
        <f t="shared" si="188"/>
        <v>303.89999999999998</v>
      </c>
      <c r="E128" s="168">
        <v>303.89999999999998</v>
      </c>
      <c r="F128" s="164" t="s">
        <v>137</v>
      </c>
      <c r="G128" s="169">
        <v>52800</v>
      </c>
      <c r="H128" s="188">
        <f t="shared" si="189"/>
        <v>132000</v>
      </c>
      <c r="I128" s="169">
        <f t="shared" si="190"/>
        <v>16045919.999999998</v>
      </c>
      <c r="J128" s="169">
        <f t="shared" si="191"/>
        <v>16045919.999999998</v>
      </c>
      <c r="K128" s="169">
        <v>7000</v>
      </c>
      <c r="L128" s="169">
        <f t="shared" si="192"/>
        <v>2127300</v>
      </c>
      <c r="M128" s="169">
        <f t="shared" si="193"/>
        <v>40114800</v>
      </c>
      <c r="N128" s="169">
        <v>4000</v>
      </c>
      <c r="O128" s="169">
        <f t="shared" si="194"/>
        <v>1215600</v>
      </c>
      <c r="P128" s="171">
        <f t="shared" si="195"/>
        <v>1215600</v>
      </c>
      <c r="Q128" s="171">
        <f>D127/Y127*100</f>
        <v>18.484391395592866</v>
      </c>
      <c r="R128" s="169">
        <v>2</v>
      </c>
      <c r="S128" s="173">
        <f>+IF(Q128&gt;70,R128*12*30*15000,IF(Q128&gt;=30,R128*6*30*15000,R128*3*30*15000))</f>
        <v>2700000</v>
      </c>
      <c r="T128" s="169" t="s">
        <v>351</v>
      </c>
      <c r="U128" s="169">
        <v>3000000</v>
      </c>
      <c r="V128" s="171">
        <f t="shared" si="162"/>
        <v>47030400</v>
      </c>
      <c r="W128" s="171">
        <f t="shared" si="163"/>
        <v>65203620</v>
      </c>
      <c r="X128" s="189"/>
      <c r="Y128" s="189"/>
      <c r="Z128" s="164" t="s">
        <v>352</v>
      </c>
      <c r="AA128" s="143"/>
    </row>
    <row r="129" spans="1:27" s="137" customFormat="1" ht="36" customHeight="1">
      <c r="A129" s="164" t="s">
        <v>28</v>
      </c>
      <c r="B129" s="187" t="s">
        <v>350</v>
      </c>
      <c r="C129" s="164" t="s">
        <v>279</v>
      </c>
      <c r="D129" s="168">
        <f t="shared" si="188"/>
        <v>259.8</v>
      </c>
      <c r="E129" s="168">
        <v>259.8</v>
      </c>
      <c r="F129" s="164" t="s">
        <v>137</v>
      </c>
      <c r="G129" s="169">
        <v>52800</v>
      </c>
      <c r="H129" s="188">
        <f t="shared" si="189"/>
        <v>132000</v>
      </c>
      <c r="I129" s="169">
        <f t="shared" si="190"/>
        <v>13717440</v>
      </c>
      <c r="J129" s="169">
        <f t="shared" si="191"/>
        <v>13717440</v>
      </c>
      <c r="K129" s="169">
        <v>7000</v>
      </c>
      <c r="L129" s="169">
        <f t="shared" si="192"/>
        <v>1818600</v>
      </c>
      <c r="M129" s="169">
        <f t="shared" si="193"/>
        <v>34293600</v>
      </c>
      <c r="N129" s="169">
        <v>4000</v>
      </c>
      <c r="O129" s="169">
        <f t="shared" si="194"/>
        <v>1039200</v>
      </c>
      <c r="P129" s="171">
        <f t="shared" si="195"/>
        <v>1039200</v>
      </c>
      <c r="Q129" s="207"/>
      <c r="R129" s="169"/>
      <c r="S129" s="207"/>
      <c r="T129" s="169"/>
      <c r="U129" s="169"/>
      <c r="V129" s="171">
        <f t="shared" si="162"/>
        <v>35332800</v>
      </c>
      <c r="W129" s="171">
        <f t="shared" si="163"/>
        <v>50868840</v>
      </c>
      <c r="X129" s="189"/>
      <c r="Y129" s="189"/>
      <c r="Z129" s="164" t="s">
        <v>353</v>
      </c>
      <c r="AA129" s="143"/>
    </row>
    <row r="130" spans="1:27" s="137" customFormat="1" ht="36" customHeight="1">
      <c r="A130" s="150">
        <v>50</v>
      </c>
      <c r="B130" s="127" t="s">
        <v>355</v>
      </c>
      <c r="C130" s="150" t="s">
        <v>279</v>
      </c>
      <c r="D130" s="177">
        <f>SUM(D131:D132)</f>
        <v>309.5</v>
      </c>
      <c r="E130" s="177">
        <f t="shared" ref="E130:W130" si="197">SUM(E131:E132)</f>
        <v>309.5</v>
      </c>
      <c r="F130" s="186">
        <f t="shared" si="197"/>
        <v>0</v>
      </c>
      <c r="G130" s="186">
        <f t="shared" si="197"/>
        <v>105600</v>
      </c>
      <c r="H130" s="186">
        <f t="shared" si="197"/>
        <v>264000</v>
      </c>
      <c r="I130" s="178">
        <f t="shared" si="197"/>
        <v>16341600</v>
      </c>
      <c r="J130" s="178">
        <f t="shared" si="197"/>
        <v>16341600</v>
      </c>
      <c r="K130" s="178"/>
      <c r="L130" s="178">
        <f t="shared" si="197"/>
        <v>2588600</v>
      </c>
      <c r="M130" s="178">
        <f t="shared" si="197"/>
        <v>40854000</v>
      </c>
      <c r="N130" s="178"/>
      <c r="O130" s="178">
        <f t="shared" si="197"/>
        <v>1238000</v>
      </c>
      <c r="P130" s="178">
        <f t="shared" si="197"/>
        <v>1238000</v>
      </c>
      <c r="Q130" s="178">
        <f t="shared" si="197"/>
        <v>4.4172637227756679</v>
      </c>
      <c r="R130" s="178">
        <f t="shared" si="197"/>
        <v>0</v>
      </c>
      <c r="S130" s="178">
        <f t="shared" si="197"/>
        <v>0</v>
      </c>
      <c r="T130" s="178">
        <f t="shared" si="197"/>
        <v>0</v>
      </c>
      <c r="U130" s="178">
        <f t="shared" si="197"/>
        <v>0</v>
      </c>
      <c r="V130" s="178">
        <f t="shared" si="197"/>
        <v>42092000</v>
      </c>
      <c r="W130" s="178">
        <f t="shared" si="197"/>
        <v>61022200</v>
      </c>
      <c r="X130" s="154"/>
      <c r="Y130" s="154">
        <v>7006.6</v>
      </c>
      <c r="Z130" s="150" t="s">
        <v>354</v>
      </c>
      <c r="AA130" s="143"/>
    </row>
    <row r="131" spans="1:27" s="137" customFormat="1" ht="36" customHeight="1">
      <c r="A131" s="164" t="s">
        <v>28</v>
      </c>
      <c r="B131" s="187" t="s">
        <v>355</v>
      </c>
      <c r="C131" s="164" t="s">
        <v>279</v>
      </c>
      <c r="D131" s="168">
        <v>140.69999999999999</v>
      </c>
      <c r="E131" s="168">
        <v>140.69999999999999</v>
      </c>
      <c r="F131" s="164" t="s">
        <v>142</v>
      </c>
      <c r="G131" s="169">
        <v>52800</v>
      </c>
      <c r="H131" s="188">
        <f>G131*2.5</f>
        <v>132000</v>
      </c>
      <c r="I131" s="169">
        <f>D131*G131</f>
        <v>7428959.9999999991</v>
      </c>
      <c r="J131" s="169">
        <f>I131</f>
        <v>7428959.9999999991</v>
      </c>
      <c r="K131" s="169">
        <v>10000</v>
      </c>
      <c r="L131" s="169">
        <f>D131*K131</f>
        <v>1407000</v>
      </c>
      <c r="M131" s="169">
        <f>D131*H131</f>
        <v>18572400</v>
      </c>
      <c r="N131" s="169">
        <v>4000</v>
      </c>
      <c r="O131" s="169">
        <f>D131*N131</f>
        <v>562800</v>
      </c>
      <c r="P131" s="171">
        <f>D131*N131</f>
        <v>562800</v>
      </c>
      <c r="Q131" s="171">
        <f>D130/Y130*100</f>
        <v>4.4172637227756679</v>
      </c>
      <c r="R131" s="169"/>
      <c r="S131" s="173">
        <f>15000*30*3*R131</f>
        <v>0</v>
      </c>
      <c r="T131" s="169"/>
      <c r="U131" s="169"/>
      <c r="V131" s="171">
        <f t="shared" si="162"/>
        <v>19135200</v>
      </c>
      <c r="W131" s="171">
        <f t="shared" si="163"/>
        <v>27971160</v>
      </c>
      <c r="X131" s="189"/>
      <c r="Y131" s="189"/>
      <c r="Z131" s="164" t="s">
        <v>356</v>
      </c>
      <c r="AA131" s="143"/>
    </row>
    <row r="132" spans="1:27" s="137" customFormat="1" ht="36" customHeight="1">
      <c r="A132" s="164" t="s">
        <v>28</v>
      </c>
      <c r="B132" s="187" t="s">
        <v>355</v>
      </c>
      <c r="C132" s="164" t="s">
        <v>279</v>
      </c>
      <c r="D132" s="168">
        <f t="shared" ref="D132:D138" si="198">E132</f>
        <v>168.8</v>
      </c>
      <c r="E132" s="168">
        <v>168.8</v>
      </c>
      <c r="F132" s="164" t="s">
        <v>137</v>
      </c>
      <c r="G132" s="169">
        <v>52800</v>
      </c>
      <c r="H132" s="188">
        <f>G132*2.5</f>
        <v>132000</v>
      </c>
      <c r="I132" s="169">
        <f>D132*G132</f>
        <v>8912640</v>
      </c>
      <c r="J132" s="169">
        <f>I132</f>
        <v>8912640</v>
      </c>
      <c r="K132" s="169">
        <v>7000</v>
      </c>
      <c r="L132" s="169">
        <f>D132*K132</f>
        <v>1181600</v>
      </c>
      <c r="M132" s="169">
        <f>D132*H132</f>
        <v>22281600</v>
      </c>
      <c r="N132" s="169">
        <v>4000</v>
      </c>
      <c r="O132" s="169">
        <f>D132*N132</f>
        <v>675200</v>
      </c>
      <c r="P132" s="171">
        <f>D132*N132</f>
        <v>675200</v>
      </c>
      <c r="Q132" s="207"/>
      <c r="R132" s="169"/>
      <c r="S132" s="207"/>
      <c r="T132" s="169"/>
      <c r="U132" s="169"/>
      <c r="V132" s="171">
        <f t="shared" si="162"/>
        <v>22956800</v>
      </c>
      <c r="W132" s="171">
        <f t="shared" si="163"/>
        <v>33051040</v>
      </c>
      <c r="X132" s="189"/>
      <c r="Y132" s="189"/>
      <c r="Z132" s="164"/>
      <c r="AA132" s="143">
        <f>V132-W132</f>
        <v>-10094240</v>
      </c>
    </row>
    <row r="133" spans="1:27" s="137" customFormat="1" ht="36" customHeight="1">
      <c r="A133" s="150">
        <v>51</v>
      </c>
      <c r="B133" s="127" t="s">
        <v>358</v>
      </c>
      <c r="C133" s="150" t="s">
        <v>279</v>
      </c>
      <c r="D133" s="177">
        <f>SUM(D134:D138)</f>
        <v>1119.8000000000002</v>
      </c>
      <c r="E133" s="177">
        <f t="shared" ref="E133:W133" si="199">SUM(E134:E138)</f>
        <v>1119.8000000000002</v>
      </c>
      <c r="F133" s="186">
        <f t="shared" si="199"/>
        <v>0</v>
      </c>
      <c r="G133" s="186">
        <f t="shared" si="199"/>
        <v>264000</v>
      </c>
      <c r="H133" s="186">
        <f t="shared" si="199"/>
        <v>660000</v>
      </c>
      <c r="I133" s="178">
        <f t="shared" si="199"/>
        <v>59125440</v>
      </c>
      <c r="J133" s="178">
        <f t="shared" si="199"/>
        <v>59125440</v>
      </c>
      <c r="K133" s="178"/>
      <c r="L133" s="178">
        <f t="shared" si="199"/>
        <v>7838600</v>
      </c>
      <c r="M133" s="178">
        <f t="shared" si="199"/>
        <v>147813600</v>
      </c>
      <c r="N133" s="178"/>
      <c r="O133" s="178">
        <f t="shared" si="199"/>
        <v>4479200</v>
      </c>
      <c r="P133" s="178">
        <f t="shared" si="199"/>
        <v>4479200</v>
      </c>
      <c r="Q133" s="178">
        <f t="shared" si="199"/>
        <v>49.02802101576183</v>
      </c>
      <c r="R133" s="178">
        <f t="shared" si="199"/>
        <v>4</v>
      </c>
      <c r="S133" s="178">
        <f t="shared" si="199"/>
        <v>10800000</v>
      </c>
      <c r="T133" s="178">
        <f t="shared" si="199"/>
        <v>0</v>
      </c>
      <c r="U133" s="178">
        <f t="shared" si="199"/>
        <v>3000000</v>
      </c>
      <c r="V133" s="178">
        <f t="shared" si="199"/>
        <v>166092800</v>
      </c>
      <c r="W133" s="178">
        <f t="shared" si="199"/>
        <v>233056840</v>
      </c>
      <c r="X133" s="154"/>
      <c r="Y133" s="154">
        <v>2284</v>
      </c>
      <c r="Z133" s="150" t="s">
        <v>357</v>
      </c>
      <c r="AA133" s="143"/>
    </row>
    <row r="134" spans="1:27" s="137" customFormat="1" ht="36" customHeight="1">
      <c r="A134" s="164" t="s">
        <v>28</v>
      </c>
      <c r="B134" s="187" t="s">
        <v>358</v>
      </c>
      <c r="C134" s="164" t="s">
        <v>279</v>
      </c>
      <c r="D134" s="168">
        <f t="shared" si="198"/>
        <v>289.8</v>
      </c>
      <c r="E134" s="168">
        <v>289.8</v>
      </c>
      <c r="F134" s="164" t="s">
        <v>139</v>
      </c>
      <c r="G134" s="169">
        <v>52800</v>
      </c>
      <c r="H134" s="188">
        <f t="shared" ref="H134:H138" si="200">G134*2.5</f>
        <v>132000</v>
      </c>
      <c r="I134" s="169">
        <f t="shared" ref="I134:I138" si="201">D134*G134</f>
        <v>15301440</v>
      </c>
      <c r="J134" s="169">
        <f t="shared" ref="J134:J138" si="202">I134</f>
        <v>15301440</v>
      </c>
      <c r="K134" s="169">
        <v>7000</v>
      </c>
      <c r="L134" s="169">
        <f t="shared" ref="L134:L138" si="203">D134*K134</f>
        <v>2028600</v>
      </c>
      <c r="M134" s="169">
        <f t="shared" ref="M134:M138" si="204">D134*H134</f>
        <v>38253600</v>
      </c>
      <c r="N134" s="169">
        <v>4000</v>
      </c>
      <c r="O134" s="169">
        <f t="shared" ref="O134:O138" si="205">D134*N134</f>
        <v>1159200</v>
      </c>
      <c r="P134" s="171">
        <f t="shared" ref="P134:P138" si="206">D134*N134</f>
        <v>1159200</v>
      </c>
      <c r="Q134" s="171">
        <f>D133/Y133*100</f>
        <v>49.02802101576183</v>
      </c>
      <c r="R134" s="169">
        <v>4</v>
      </c>
      <c r="S134" s="173">
        <f>+IF(Q134&gt;70,R134*12*30*15000,IF(Q134&gt;=30,R134*6*30*15000,R134*3*30*15000))</f>
        <v>10800000</v>
      </c>
      <c r="T134" s="169" t="s">
        <v>359</v>
      </c>
      <c r="U134" s="169">
        <v>3000000</v>
      </c>
      <c r="V134" s="171">
        <f t="shared" si="162"/>
        <v>53212800</v>
      </c>
      <c r="W134" s="171">
        <f t="shared" si="163"/>
        <v>70542840</v>
      </c>
      <c r="X134" s="189"/>
      <c r="Y134" s="189"/>
      <c r="Z134" s="164"/>
      <c r="AA134" s="143"/>
    </row>
    <row r="135" spans="1:27" s="137" customFormat="1" ht="36" customHeight="1">
      <c r="A135" s="164" t="s">
        <v>28</v>
      </c>
      <c r="B135" s="187" t="s">
        <v>358</v>
      </c>
      <c r="C135" s="164" t="s">
        <v>279</v>
      </c>
      <c r="D135" s="168">
        <f t="shared" si="198"/>
        <v>27.1</v>
      </c>
      <c r="E135" s="168">
        <v>27.1</v>
      </c>
      <c r="F135" s="164" t="s">
        <v>137</v>
      </c>
      <c r="G135" s="169">
        <v>52800</v>
      </c>
      <c r="H135" s="188">
        <f t="shared" si="200"/>
        <v>132000</v>
      </c>
      <c r="I135" s="169">
        <f t="shared" si="201"/>
        <v>1430880</v>
      </c>
      <c r="J135" s="169">
        <f t="shared" si="202"/>
        <v>1430880</v>
      </c>
      <c r="K135" s="169">
        <v>7000</v>
      </c>
      <c r="L135" s="169">
        <f t="shared" si="203"/>
        <v>189700</v>
      </c>
      <c r="M135" s="169">
        <f t="shared" si="204"/>
        <v>3577200</v>
      </c>
      <c r="N135" s="169">
        <v>4000</v>
      </c>
      <c r="O135" s="169">
        <f t="shared" si="205"/>
        <v>108400</v>
      </c>
      <c r="P135" s="171">
        <f t="shared" si="206"/>
        <v>108400</v>
      </c>
      <c r="Q135" s="207"/>
      <c r="R135" s="169"/>
      <c r="S135" s="207"/>
      <c r="T135" s="169"/>
      <c r="U135" s="169"/>
      <c r="V135" s="171">
        <f t="shared" si="162"/>
        <v>3685600</v>
      </c>
      <c r="W135" s="171">
        <f t="shared" si="163"/>
        <v>5306180</v>
      </c>
      <c r="X135" s="189"/>
      <c r="Y135" s="189"/>
      <c r="Z135" s="164"/>
      <c r="AA135" s="143"/>
    </row>
    <row r="136" spans="1:27" s="137" customFormat="1" ht="36" customHeight="1">
      <c r="A136" s="164" t="s">
        <v>28</v>
      </c>
      <c r="B136" s="187" t="s">
        <v>358</v>
      </c>
      <c r="C136" s="164" t="s">
        <v>279</v>
      </c>
      <c r="D136" s="168">
        <f t="shared" si="198"/>
        <v>26.6</v>
      </c>
      <c r="E136" s="168">
        <v>26.6</v>
      </c>
      <c r="F136" s="164" t="s">
        <v>137</v>
      </c>
      <c r="G136" s="169">
        <v>52800</v>
      </c>
      <c r="H136" s="188">
        <f t="shared" si="200"/>
        <v>132000</v>
      </c>
      <c r="I136" s="169">
        <f t="shared" si="201"/>
        <v>1404480</v>
      </c>
      <c r="J136" s="169">
        <f t="shared" si="202"/>
        <v>1404480</v>
      </c>
      <c r="K136" s="169">
        <v>7000</v>
      </c>
      <c r="L136" s="169">
        <f t="shared" si="203"/>
        <v>186200</v>
      </c>
      <c r="M136" s="169">
        <f t="shared" si="204"/>
        <v>3511200</v>
      </c>
      <c r="N136" s="169">
        <v>4000</v>
      </c>
      <c r="O136" s="169">
        <f t="shared" si="205"/>
        <v>106400</v>
      </c>
      <c r="P136" s="171">
        <f t="shared" si="206"/>
        <v>106400</v>
      </c>
      <c r="Q136" s="207"/>
      <c r="R136" s="169"/>
      <c r="S136" s="207"/>
      <c r="T136" s="169"/>
      <c r="U136" s="169"/>
      <c r="V136" s="171">
        <f t="shared" si="162"/>
        <v>3617600</v>
      </c>
      <c r="W136" s="171">
        <f t="shared" si="163"/>
        <v>5208280</v>
      </c>
      <c r="X136" s="189"/>
      <c r="Y136" s="189"/>
      <c r="Z136" s="164"/>
      <c r="AA136" s="143"/>
    </row>
    <row r="137" spans="1:27" s="137" customFormat="1" ht="36" customHeight="1">
      <c r="A137" s="164" t="s">
        <v>28</v>
      </c>
      <c r="B137" s="187" t="s">
        <v>358</v>
      </c>
      <c r="C137" s="164" t="s">
        <v>279</v>
      </c>
      <c r="D137" s="168">
        <f t="shared" si="198"/>
        <v>423.1</v>
      </c>
      <c r="E137" s="168">
        <v>423.1</v>
      </c>
      <c r="F137" s="164" t="s">
        <v>137</v>
      </c>
      <c r="G137" s="169">
        <v>52800</v>
      </c>
      <c r="H137" s="188">
        <f t="shared" si="200"/>
        <v>132000</v>
      </c>
      <c r="I137" s="169">
        <f t="shared" si="201"/>
        <v>22339680</v>
      </c>
      <c r="J137" s="169">
        <f t="shared" si="202"/>
        <v>22339680</v>
      </c>
      <c r="K137" s="169">
        <v>7000</v>
      </c>
      <c r="L137" s="169">
        <f t="shared" si="203"/>
        <v>2961700</v>
      </c>
      <c r="M137" s="169">
        <f t="shared" si="204"/>
        <v>55849200</v>
      </c>
      <c r="N137" s="169">
        <v>4000</v>
      </c>
      <c r="O137" s="169">
        <f t="shared" si="205"/>
        <v>1692400</v>
      </c>
      <c r="P137" s="171">
        <f t="shared" si="206"/>
        <v>1692400</v>
      </c>
      <c r="Q137" s="207"/>
      <c r="R137" s="169"/>
      <c r="S137" s="207"/>
      <c r="T137" s="169"/>
      <c r="U137" s="169"/>
      <c r="V137" s="171">
        <f t="shared" si="162"/>
        <v>57541600</v>
      </c>
      <c r="W137" s="171">
        <f t="shared" si="163"/>
        <v>82842980</v>
      </c>
      <c r="X137" s="189"/>
      <c r="Y137" s="189"/>
      <c r="Z137" s="164"/>
      <c r="AA137" s="143"/>
    </row>
    <row r="138" spans="1:27" s="137" customFormat="1" ht="36" customHeight="1">
      <c r="A138" s="164" t="s">
        <v>28</v>
      </c>
      <c r="B138" s="187" t="s">
        <v>358</v>
      </c>
      <c r="C138" s="164" t="s">
        <v>279</v>
      </c>
      <c r="D138" s="168">
        <f t="shared" si="198"/>
        <v>353.2</v>
      </c>
      <c r="E138" s="168">
        <v>353.2</v>
      </c>
      <c r="F138" s="164" t="s">
        <v>137</v>
      </c>
      <c r="G138" s="169">
        <v>52800</v>
      </c>
      <c r="H138" s="188">
        <f t="shared" si="200"/>
        <v>132000</v>
      </c>
      <c r="I138" s="169">
        <f t="shared" si="201"/>
        <v>18648960</v>
      </c>
      <c r="J138" s="169">
        <f t="shared" si="202"/>
        <v>18648960</v>
      </c>
      <c r="K138" s="169">
        <v>7000</v>
      </c>
      <c r="L138" s="169">
        <f t="shared" si="203"/>
        <v>2472400</v>
      </c>
      <c r="M138" s="169">
        <f t="shared" si="204"/>
        <v>46622400</v>
      </c>
      <c r="N138" s="169">
        <v>4000</v>
      </c>
      <c r="O138" s="169">
        <f t="shared" si="205"/>
        <v>1412800</v>
      </c>
      <c r="P138" s="171">
        <f t="shared" si="206"/>
        <v>1412800</v>
      </c>
      <c r="Q138" s="207"/>
      <c r="R138" s="169"/>
      <c r="S138" s="207"/>
      <c r="T138" s="169"/>
      <c r="U138" s="169"/>
      <c r="V138" s="171">
        <f t="shared" si="162"/>
        <v>48035200</v>
      </c>
      <c r="W138" s="171">
        <f t="shared" si="163"/>
        <v>69156560</v>
      </c>
      <c r="X138" s="189"/>
      <c r="Y138" s="189"/>
      <c r="Z138" s="164"/>
      <c r="AA138" s="143"/>
    </row>
    <row r="139" spans="1:27" s="137" customFormat="1" ht="45">
      <c r="A139" s="150">
        <v>52</v>
      </c>
      <c r="B139" s="127" t="s">
        <v>398</v>
      </c>
      <c r="C139" s="150" t="s">
        <v>279</v>
      </c>
      <c r="D139" s="177">
        <f>SUM(D140:D144)</f>
        <v>1721.2000000000003</v>
      </c>
      <c r="E139" s="177">
        <f t="shared" ref="E139:W139" si="207">SUM(E140:E144)</f>
        <v>1721.2000000000003</v>
      </c>
      <c r="F139" s="186">
        <f t="shared" si="207"/>
        <v>0</v>
      </c>
      <c r="G139" s="186">
        <f t="shared" si="207"/>
        <v>264000</v>
      </c>
      <c r="H139" s="186">
        <f t="shared" si="207"/>
        <v>660000</v>
      </c>
      <c r="I139" s="178">
        <f t="shared" si="207"/>
        <v>90879360</v>
      </c>
      <c r="J139" s="178">
        <f t="shared" si="207"/>
        <v>90879360</v>
      </c>
      <c r="K139" s="178"/>
      <c r="L139" s="178">
        <f t="shared" si="207"/>
        <v>12048400</v>
      </c>
      <c r="M139" s="178">
        <f t="shared" si="207"/>
        <v>227198400</v>
      </c>
      <c r="N139" s="178"/>
      <c r="O139" s="178">
        <f t="shared" si="207"/>
        <v>6884800</v>
      </c>
      <c r="P139" s="178">
        <f t="shared" si="207"/>
        <v>6884800</v>
      </c>
      <c r="Q139" s="178">
        <f t="shared" si="207"/>
        <v>36.808451487350574</v>
      </c>
      <c r="R139" s="178">
        <f t="shared" si="207"/>
        <v>6</v>
      </c>
      <c r="S139" s="178">
        <f t="shared" si="207"/>
        <v>16200000</v>
      </c>
      <c r="T139" s="178">
        <f t="shared" si="207"/>
        <v>0</v>
      </c>
      <c r="U139" s="178">
        <f t="shared" si="207"/>
        <v>3000000</v>
      </c>
      <c r="V139" s="178">
        <f t="shared" si="207"/>
        <v>253283200</v>
      </c>
      <c r="W139" s="178">
        <f t="shared" si="207"/>
        <v>356210960</v>
      </c>
      <c r="X139" s="154"/>
      <c r="Y139" s="154">
        <v>4676.1000000000004</v>
      </c>
      <c r="Z139" s="150" t="s">
        <v>360</v>
      </c>
      <c r="AA139" s="143"/>
    </row>
    <row r="140" spans="1:27" s="137" customFormat="1" ht="36" customHeight="1">
      <c r="A140" s="164" t="s">
        <v>28</v>
      </c>
      <c r="B140" s="187" t="s">
        <v>398</v>
      </c>
      <c r="C140" s="164" t="s">
        <v>279</v>
      </c>
      <c r="D140" s="168">
        <f t="shared" ref="D140:D144" si="208">E140</f>
        <v>390.7</v>
      </c>
      <c r="E140" s="168">
        <v>390.7</v>
      </c>
      <c r="F140" s="164" t="s">
        <v>137</v>
      </c>
      <c r="G140" s="169">
        <v>52800</v>
      </c>
      <c r="H140" s="188">
        <f t="shared" ref="H140:H144" si="209">G140*2.5</f>
        <v>132000</v>
      </c>
      <c r="I140" s="169">
        <f t="shared" ref="I140:I144" si="210">D140*G140</f>
        <v>20628960</v>
      </c>
      <c r="J140" s="169">
        <f t="shared" ref="J140:J144" si="211">I140</f>
        <v>20628960</v>
      </c>
      <c r="K140" s="169">
        <v>7000</v>
      </c>
      <c r="L140" s="169">
        <f t="shared" ref="L140:L144" si="212">D140*K140</f>
        <v>2734900</v>
      </c>
      <c r="M140" s="169">
        <f t="shared" ref="M140:M144" si="213">D140*H140</f>
        <v>51572400</v>
      </c>
      <c r="N140" s="169">
        <v>4000</v>
      </c>
      <c r="O140" s="169">
        <f t="shared" ref="O140:O144" si="214">D140*N140</f>
        <v>1562800</v>
      </c>
      <c r="P140" s="171">
        <f t="shared" ref="P140:P144" si="215">D140*N140</f>
        <v>1562800</v>
      </c>
      <c r="Q140" s="171">
        <f>D139/Y139*100</f>
        <v>36.808451487350574</v>
      </c>
      <c r="R140" s="169">
        <v>6</v>
      </c>
      <c r="S140" s="173">
        <f>+IF(Q140&gt;70,R140*12*30*15000,IF(Q140&gt;=30,R140*6*30*15000,R140*3*30*15000))</f>
        <v>16200000</v>
      </c>
      <c r="T140" s="169" t="s">
        <v>359</v>
      </c>
      <c r="U140" s="169">
        <v>3000000</v>
      </c>
      <c r="V140" s="171">
        <f t="shared" si="162"/>
        <v>72335200</v>
      </c>
      <c r="W140" s="171">
        <f t="shared" si="163"/>
        <v>95699060</v>
      </c>
      <c r="X140" s="189"/>
      <c r="Y140" s="189"/>
      <c r="Z140" s="164"/>
      <c r="AA140" s="143"/>
    </row>
    <row r="141" spans="1:27" s="137" customFormat="1" ht="36" customHeight="1">
      <c r="A141" s="164" t="s">
        <v>28</v>
      </c>
      <c r="B141" s="187" t="s">
        <v>398</v>
      </c>
      <c r="C141" s="164" t="s">
        <v>279</v>
      </c>
      <c r="D141" s="168">
        <f t="shared" si="208"/>
        <v>176.7</v>
      </c>
      <c r="E141" s="168">
        <v>176.7</v>
      </c>
      <c r="F141" s="164" t="s">
        <v>139</v>
      </c>
      <c r="G141" s="169">
        <v>52800</v>
      </c>
      <c r="H141" s="188">
        <f t="shared" si="209"/>
        <v>132000</v>
      </c>
      <c r="I141" s="169">
        <f t="shared" si="210"/>
        <v>9329760</v>
      </c>
      <c r="J141" s="169">
        <f t="shared" si="211"/>
        <v>9329760</v>
      </c>
      <c r="K141" s="169">
        <v>7000</v>
      </c>
      <c r="L141" s="169">
        <f t="shared" si="212"/>
        <v>1236900</v>
      </c>
      <c r="M141" s="169">
        <f t="shared" si="213"/>
        <v>23324400</v>
      </c>
      <c r="N141" s="169">
        <v>4000</v>
      </c>
      <c r="O141" s="169">
        <f t="shared" si="214"/>
        <v>706800</v>
      </c>
      <c r="P141" s="171">
        <f t="shared" si="215"/>
        <v>706800</v>
      </c>
      <c r="Q141" s="207"/>
      <c r="R141" s="169"/>
      <c r="S141" s="207"/>
      <c r="T141" s="169"/>
      <c r="U141" s="169"/>
      <c r="V141" s="171">
        <f t="shared" si="162"/>
        <v>24031200</v>
      </c>
      <c r="W141" s="171">
        <f t="shared" si="163"/>
        <v>34597860</v>
      </c>
      <c r="X141" s="189"/>
      <c r="Y141" s="189"/>
      <c r="Z141" s="164"/>
      <c r="AA141" s="143"/>
    </row>
    <row r="142" spans="1:27" s="137" customFormat="1" ht="36" customHeight="1">
      <c r="A142" s="164" t="s">
        <v>28</v>
      </c>
      <c r="B142" s="187" t="s">
        <v>398</v>
      </c>
      <c r="C142" s="164" t="s">
        <v>279</v>
      </c>
      <c r="D142" s="168">
        <f t="shared" si="208"/>
        <v>315.8</v>
      </c>
      <c r="E142" s="168">
        <v>315.8</v>
      </c>
      <c r="F142" s="164" t="s">
        <v>137</v>
      </c>
      <c r="G142" s="169">
        <v>52800</v>
      </c>
      <c r="H142" s="188">
        <f t="shared" si="209"/>
        <v>132000</v>
      </c>
      <c r="I142" s="169">
        <f t="shared" si="210"/>
        <v>16674240</v>
      </c>
      <c r="J142" s="169">
        <f t="shared" si="211"/>
        <v>16674240</v>
      </c>
      <c r="K142" s="169">
        <v>7000</v>
      </c>
      <c r="L142" s="169">
        <f t="shared" si="212"/>
        <v>2210600</v>
      </c>
      <c r="M142" s="169">
        <f t="shared" si="213"/>
        <v>41685600</v>
      </c>
      <c r="N142" s="169">
        <v>4000</v>
      </c>
      <c r="O142" s="169">
        <f t="shared" si="214"/>
        <v>1263200</v>
      </c>
      <c r="P142" s="171">
        <f t="shared" si="215"/>
        <v>1263200</v>
      </c>
      <c r="Q142" s="207"/>
      <c r="R142" s="169"/>
      <c r="S142" s="169"/>
      <c r="T142" s="169"/>
      <c r="U142" s="169"/>
      <c r="V142" s="171">
        <f t="shared" si="162"/>
        <v>42948800</v>
      </c>
      <c r="W142" s="171">
        <f t="shared" si="163"/>
        <v>61833640</v>
      </c>
      <c r="X142" s="189"/>
      <c r="Y142" s="189"/>
      <c r="Z142" s="164"/>
      <c r="AA142" s="143"/>
    </row>
    <row r="143" spans="1:27" s="137" customFormat="1" ht="36" customHeight="1">
      <c r="A143" s="164" t="s">
        <v>28</v>
      </c>
      <c r="B143" s="187" t="s">
        <v>398</v>
      </c>
      <c r="C143" s="164" t="s">
        <v>279</v>
      </c>
      <c r="D143" s="168">
        <f t="shared" si="208"/>
        <v>465.6</v>
      </c>
      <c r="E143" s="168">
        <v>465.6</v>
      </c>
      <c r="F143" s="164" t="s">
        <v>137</v>
      </c>
      <c r="G143" s="169">
        <v>52800</v>
      </c>
      <c r="H143" s="188">
        <f t="shared" si="209"/>
        <v>132000</v>
      </c>
      <c r="I143" s="169">
        <f t="shared" si="210"/>
        <v>24583680</v>
      </c>
      <c r="J143" s="169">
        <f t="shared" si="211"/>
        <v>24583680</v>
      </c>
      <c r="K143" s="169">
        <v>7000</v>
      </c>
      <c r="L143" s="169">
        <f t="shared" si="212"/>
        <v>3259200</v>
      </c>
      <c r="M143" s="169">
        <f t="shared" si="213"/>
        <v>61459200</v>
      </c>
      <c r="N143" s="169">
        <v>4000</v>
      </c>
      <c r="O143" s="169">
        <f t="shared" si="214"/>
        <v>1862400</v>
      </c>
      <c r="P143" s="171">
        <f t="shared" si="215"/>
        <v>1862400</v>
      </c>
      <c r="Q143" s="207"/>
      <c r="R143" s="169"/>
      <c r="S143" s="169"/>
      <c r="T143" s="169"/>
      <c r="U143" s="169"/>
      <c r="V143" s="171">
        <f t="shared" si="162"/>
        <v>63321600</v>
      </c>
      <c r="W143" s="171">
        <f t="shared" si="163"/>
        <v>91164480</v>
      </c>
      <c r="X143" s="189"/>
      <c r="Y143" s="189"/>
      <c r="Z143" s="164"/>
      <c r="AA143" s="143"/>
    </row>
    <row r="144" spans="1:27" s="137" customFormat="1" ht="36" customHeight="1">
      <c r="A144" s="164" t="s">
        <v>28</v>
      </c>
      <c r="B144" s="187" t="s">
        <v>398</v>
      </c>
      <c r="C144" s="164" t="s">
        <v>279</v>
      </c>
      <c r="D144" s="168">
        <f t="shared" si="208"/>
        <v>372.4</v>
      </c>
      <c r="E144" s="168">
        <v>372.4</v>
      </c>
      <c r="F144" s="164" t="s">
        <v>137</v>
      </c>
      <c r="G144" s="169">
        <v>52800</v>
      </c>
      <c r="H144" s="188">
        <f t="shared" si="209"/>
        <v>132000</v>
      </c>
      <c r="I144" s="169">
        <f t="shared" si="210"/>
        <v>19662720</v>
      </c>
      <c r="J144" s="169">
        <f t="shared" si="211"/>
        <v>19662720</v>
      </c>
      <c r="K144" s="169">
        <v>7000</v>
      </c>
      <c r="L144" s="169">
        <f t="shared" si="212"/>
        <v>2606800</v>
      </c>
      <c r="M144" s="169">
        <f t="shared" si="213"/>
        <v>49156800</v>
      </c>
      <c r="N144" s="169">
        <v>4000</v>
      </c>
      <c r="O144" s="169">
        <f t="shared" si="214"/>
        <v>1489600</v>
      </c>
      <c r="P144" s="171">
        <f t="shared" si="215"/>
        <v>1489600</v>
      </c>
      <c r="Q144" s="207"/>
      <c r="R144" s="169"/>
      <c r="S144" s="169"/>
      <c r="T144" s="169"/>
      <c r="U144" s="169"/>
      <c r="V144" s="171">
        <f t="shared" si="162"/>
        <v>50646400</v>
      </c>
      <c r="W144" s="171">
        <f t="shared" si="163"/>
        <v>72915920</v>
      </c>
      <c r="X144" s="189"/>
      <c r="Y144" s="189"/>
      <c r="Z144" s="164"/>
      <c r="AA144" s="143"/>
    </row>
    <row r="145" spans="1:27" s="137" customFormat="1" ht="30">
      <c r="A145" s="150">
        <v>53</v>
      </c>
      <c r="B145" s="127" t="s">
        <v>394</v>
      </c>
      <c r="C145" s="150" t="s">
        <v>279</v>
      </c>
      <c r="D145" s="177">
        <f>SUM(D146:D151)</f>
        <v>855.60000000000014</v>
      </c>
      <c r="E145" s="177">
        <f t="shared" ref="E145:W145" si="216">SUM(E146:E151)</f>
        <v>855.60000000000014</v>
      </c>
      <c r="F145" s="186">
        <f t="shared" si="216"/>
        <v>0</v>
      </c>
      <c r="G145" s="186">
        <f t="shared" si="216"/>
        <v>316800</v>
      </c>
      <c r="H145" s="186">
        <f t="shared" si="216"/>
        <v>792000</v>
      </c>
      <c r="I145" s="178">
        <f t="shared" si="216"/>
        <v>45175680</v>
      </c>
      <c r="J145" s="178">
        <f t="shared" si="216"/>
        <v>45175680</v>
      </c>
      <c r="K145" s="178"/>
      <c r="L145" s="178">
        <f t="shared" si="216"/>
        <v>6911100</v>
      </c>
      <c r="M145" s="178">
        <f t="shared" si="216"/>
        <v>112939200</v>
      </c>
      <c r="N145" s="178"/>
      <c r="O145" s="178">
        <f t="shared" si="216"/>
        <v>3422400</v>
      </c>
      <c r="P145" s="178">
        <f t="shared" si="216"/>
        <v>3422400</v>
      </c>
      <c r="Q145" s="178">
        <f t="shared" si="216"/>
        <v>25.829433962264154</v>
      </c>
      <c r="R145" s="178">
        <f t="shared" si="216"/>
        <v>5</v>
      </c>
      <c r="S145" s="178">
        <f t="shared" si="216"/>
        <v>6750000</v>
      </c>
      <c r="T145" s="178">
        <f t="shared" si="216"/>
        <v>0</v>
      </c>
      <c r="U145" s="178">
        <f t="shared" si="216"/>
        <v>0</v>
      </c>
      <c r="V145" s="178">
        <f t="shared" si="216"/>
        <v>123111600</v>
      </c>
      <c r="W145" s="178">
        <f t="shared" si="216"/>
        <v>175198380</v>
      </c>
      <c r="X145" s="154"/>
      <c r="Y145" s="154">
        <v>3312.5</v>
      </c>
      <c r="Z145" s="150" t="s">
        <v>361</v>
      </c>
      <c r="AA145" s="143"/>
    </row>
    <row r="146" spans="1:27" s="137" customFormat="1" ht="30.75">
      <c r="A146" s="164" t="s">
        <v>28</v>
      </c>
      <c r="B146" s="187" t="s">
        <v>394</v>
      </c>
      <c r="C146" s="164" t="s">
        <v>279</v>
      </c>
      <c r="D146" s="168">
        <f t="shared" ref="D146:D151" si="217">E146</f>
        <v>179.5</v>
      </c>
      <c r="E146" s="168">
        <v>179.5</v>
      </c>
      <c r="F146" s="164" t="s">
        <v>142</v>
      </c>
      <c r="G146" s="169">
        <v>52800</v>
      </c>
      <c r="H146" s="188">
        <f t="shared" ref="H146:H151" si="218">G146*2.5</f>
        <v>132000</v>
      </c>
      <c r="I146" s="169">
        <f t="shared" ref="I146:I151" si="219">D146*G146</f>
        <v>9477600</v>
      </c>
      <c r="J146" s="169">
        <f t="shared" ref="J146:J151" si="220">I146</f>
        <v>9477600</v>
      </c>
      <c r="K146" s="169">
        <v>10000</v>
      </c>
      <c r="L146" s="169">
        <f t="shared" ref="L146:L151" si="221">D146*K146</f>
        <v>1795000</v>
      </c>
      <c r="M146" s="169">
        <f t="shared" ref="M146:M151" si="222">D146*H146</f>
        <v>23694000</v>
      </c>
      <c r="N146" s="169">
        <v>4000</v>
      </c>
      <c r="O146" s="169">
        <f t="shared" ref="O146:O151" si="223">D146*N146</f>
        <v>718000</v>
      </c>
      <c r="P146" s="171">
        <f t="shared" ref="P146:P151" si="224">D146*N146</f>
        <v>718000</v>
      </c>
      <c r="Q146" s="171">
        <f>D145/Y145*100</f>
        <v>25.829433962264154</v>
      </c>
      <c r="R146" s="169">
        <v>5</v>
      </c>
      <c r="S146" s="173">
        <f>+IF(Q146&gt;70,R146*12*30*15000,IF(Q146&gt;=30,R146*6*30*15000,R146*3*30*15000))</f>
        <v>6750000</v>
      </c>
      <c r="T146" s="169"/>
      <c r="U146" s="169"/>
      <c r="V146" s="171">
        <f t="shared" si="162"/>
        <v>31162000</v>
      </c>
      <c r="W146" s="171">
        <f t="shared" si="163"/>
        <v>42434600</v>
      </c>
      <c r="X146" s="189"/>
      <c r="Y146" s="189"/>
      <c r="Z146" s="164" t="s">
        <v>362</v>
      </c>
      <c r="AA146" s="143"/>
    </row>
    <row r="147" spans="1:27" s="137" customFormat="1" ht="30.75">
      <c r="A147" s="164" t="s">
        <v>28</v>
      </c>
      <c r="B147" s="187" t="s">
        <v>394</v>
      </c>
      <c r="C147" s="164" t="s">
        <v>279</v>
      </c>
      <c r="D147" s="168">
        <f t="shared" si="217"/>
        <v>102.3</v>
      </c>
      <c r="E147" s="168">
        <v>102.3</v>
      </c>
      <c r="F147" s="164" t="s">
        <v>142</v>
      </c>
      <c r="G147" s="169">
        <v>52800</v>
      </c>
      <c r="H147" s="188">
        <f t="shared" si="218"/>
        <v>132000</v>
      </c>
      <c r="I147" s="169">
        <f t="shared" si="219"/>
        <v>5401440</v>
      </c>
      <c r="J147" s="169">
        <f t="shared" si="220"/>
        <v>5401440</v>
      </c>
      <c r="K147" s="169">
        <v>10000</v>
      </c>
      <c r="L147" s="169">
        <f t="shared" si="221"/>
        <v>1023000</v>
      </c>
      <c r="M147" s="169">
        <f t="shared" si="222"/>
        <v>13503600</v>
      </c>
      <c r="N147" s="169">
        <v>4000</v>
      </c>
      <c r="O147" s="169">
        <f t="shared" si="223"/>
        <v>409200</v>
      </c>
      <c r="P147" s="171">
        <f t="shared" si="224"/>
        <v>409200</v>
      </c>
      <c r="Q147" s="207"/>
      <c r="R147" s="169"/>
      <c r="S147" s="169"/>
      <c r="T147" s="169"/>
      <c r="U147" s="169"/>
      <c r="V147" s="171">
        <f t="shared" si="162"/>
        <v>13912800</v>
      </c>
      <c r="W147" s="171">
        <f t="shared" si="163"/>
        <v>20337240</v>
      </c>
      <c r="X147" s="189"/>
      <c r="Y147" s="189"/>
      <c r="Z147" s="164"/>
      <c r="AA147" s="143"/>
    </row>
    <row r="148" spans="1:27" s="137" customFormat="1" ht="30.75">
      <c r="A148" s="164" t="s">
        <v>28</v>
      </c>
      <c r="B148" s="187" t="s">
        <v>394</v>
      </c>
      <c r="C148" s="164" t="s">
        <v>279</v>
      </c>
      <c r="D148" s="168">
        <f t="shared" si="217"/>
        <v>179.5</v>
      </c>
      <c r="E148" s="168">
        <v>179.5</v>
      </c>
      <c r="F148" s="164" t="s">
        <v>137</v>
      </c>
      <c r="G148" s="169">
        <v>52800</v>
      </c>
      <c r="H148" s="188">
        <f t="shared" si="218"/>
        <v>132000</v>
      </c>
      <c r="I148" s="169">
        <f t="shared" si="219"/>
        <v>9477600</v>
      </c>
      <c r="J148" s="169">
        <f t="shared" si="220"/>
        <v>9477600</v>
      </c>
      <c r="K148" s="169">
        <v>7000</v>
      </c>
      <c r="L148" s="169">
        <f t="shared" si="221"/>
        <v>1256500</v>
      </c>
      <c r="M148" s="169">
        <f t="shared" si="222"/>
        <v>23694000</v>
      </c>
      <c r="N148" s="169">
        <v>4000</v>
      </c>
      <c r="O148" s="169">
        <f t="shared" si="223"/>
        <v>718000</v>
      </c>
      <c r="P148" s="171">
        <f t="shared" si="224"/>
        <v>718000</v>
      </c>
      <c r="Q148" s="207"/>
      <c r="R148" s="169"/>
      <c r="S148" s="169"/>
      <c r="T148" s="169"/>
      <c r="U148" s="169"/>
      <c r="V148" s="171">
        <f t="shared" si="162"/>
        <v>24412000</v>
      </c>
      <c r="W148" s="171">
        <f t="shared" si="163"/>
        <v>35146100</v>
      </c>
      <c r="X148" s="189"/>
      <c r="Y148" s="189"/>
      <c r="Z148" s="164"/>
      <c r="AA148" s="143"/>
    </row>
    <row r="149" spans="1:27" s="137" customFormat="1" ht="30.75">
      <c r="A149" s="164" t="s">
        <v>28</v>
      </c>
      <c r="B149" s="187" t="s">
        <v>394</v>
      </c>
      <c r="C149" s="164" t="s">
        <v>279</v>
      </c>
      <c r="D149" s="168">
        <v>25.5</v>
      </c>
      <c r="E149" s="168">
        <v>25.5</v>
      </c>
      <c r="F149" s="164" t="s">
        <v>142</v>
      </c>
      <c r="G149" s="169">
        <v>52800</v>
      </c>
      <c r="H149" s="188">
        <f t="shared" si="218"/>
        <v>132000</v>
      </c>
      <c r="I149" s="169">
        <f t="shared" si="219"/>
        <v>1346400</v>
      </c>
      <c r="J149" s="169">
        <f t="shared" si="220"/>
        <v>1346400</v>
      </c>
      <c r="K149" s="169">
        <v>10000</v>
      </c>
      <c r="L149" s="169">
        <f t="shared" si="221"/>
        <v>255000</v>
      </c>
      <c r="M149" s="169">
        <f t="shared" si="222"/>
        <v>3366000</v>
      </c>
      <c r="N149" s="169">
        <v>4000</v>
      </c>
      <c r="O149" s="169">
        <f t="shared" si="223"/>
        <v>102000</v>
      </c>
      <c r="P149" s="171">
        <f t="shared" si="224"/>
        <v>102000</v>
      </c>
      <c r="Q149" s="207"/>
      <c r="R149" s="169"/>
      <c r="S149" s="169"/>
      <c r="T149" s="169"/>
      <c r="U149" s="169"/>
      <c r="V149" s="171">
        <f t="shared" si="162"/>
        <v>3468000</v>
      </c>
      <c r="W149" s="171">
        <f t="shared" si="163"/>
        <v>5069400</v>
      </c>
      <c r="X149" s="189"/>
      <c r="Y149" s="189"/>
      <c r="Z149" s="164" t="s">
        <v>363</v>
      </c>
      <c r="AA149" s="143"/>
    </row>
    <row r="150" spans="1:27" s="137" customFormat="1" ht="30.75">
      <c r="A150" s="164" t="s">
        <v>28</v>
      </c>
      <c r="B150" s="187" t="s">
        <v>394</v>
      </c>
      <c r="C150" s="164" t="s">
        <v>279</v>
      </c>
      <c r="D150" s="168">
        <f t="shared" si="217"/>
        <v>289.10000000000002</v>
      </c>
      <c r="E150" s="168">
        <v>289.10000000000002</v>
      </c>
      <c r="F150" s="164" t="s">
        <v>137</v>
      </c>
      <c r="G150" s="169">
        <v>52800</v>
      </c>
      <c r="H150" s="188">
        <f t="shared" si="218"/>
        <v>132000</v>
      </c>
      <c r="I150" s="169">
        <f t="shared" si="219"/>
        <v>15264480.000000002</v>
      </c>
      <c r="J150" s="169">
        <f t="shared" si="220"/>
        <v>15264480.000000002</v>
      </c>
      <c r="K150" s="169">
        <v>7000</v>
      </c>
      <c r="L150" s="169">
        <f t="shared" si="221"/>
        <v>2023700.0000000002</v>
      </c>
      <c r="M150" s="169">
        <f t="shared" si="222"/>
        <v>38161200</v>
      </c>
      <c r="N150" s="169">
        <v>4000</v>
      </c>
      <c r="O150" s="169">
        <f t="shared" si="223"/>
        <v>1156400</v>
      </c>
      <c r="P150" s="171">
        <f t="shared" si="224"/>
        <v>1156400</v>
      </c>
      <c r="Q150" s="207"/>
      <c r="R150" s="169"/>
      <c r="S150" s="169"/>
      <c r="T150" s="169"/>
      <c r="U150" s="169"/>
      <c r="V150" s="171">
        <f t="shared" si="162"/>
        <v>39317600</v>
      </c>
      <c r="W150" s="171">
        <f t="shared" si="163"/>
        <v>56605780</v>
      </c>
      <c r="X150" s="189"/>
      <c r="Y150" s="189"/>
      <c r="Z150" s="164"/>
      <c r="AA150" s="143"/>
    </row>
    <row r="151" spans="1:27" s="137" customFormat="1" ht="30.75">
      <c r="A151" s="164" t="s">
        <v>28</v>
      </c>
      <c r="B151" s="187" t="s">
        <v>394</v>
      </c>
      <c r="C151" s="164" t="s">
        <v>279</v>
      </c>
      <c r="D151" s="168">
        <f t="shared" si="217"/>
        <v>79.7</v>
      </c>
      <c r="E151" s="168">
        <v>79.7</v>
      </c>
      <c r="F151" s="164" t="s">
        <v>137</v>
      </c>
      <c r="G151" s="169">
        <v>52800</v>
      </c>
      <c r="H151" s="188">
        <f t="shared" si="218"/>
        <v>132000</v>
      </c>
      <c r="I151" s="169">
        <f t="shared" si="219"/>
        <v>4208160</v>
      </c>
      <c r="J151" s="169">
        <f t="shared" si="220"/>
        <v>4208160</v>
      </c>
      <c r="K151" s="169">
        <v>7000</v>
      </c>
      <c r="L151" s="169">
        <f t="shared" si="221"/>
        <v>557900</v>
      </c>
      <c r="M151" s="169">
        <f t="shared" si="222"/>
        <v>10520400</v>
      </c>
      <c r="N151" s="169">
        <v>4000</v>
      </c>
      <c r="O151" s="169">
        <f t="shared" si="223"/>
        <v>318800</v>
      </c>
      <c r="P151" s="171">
        <f t="shared" si="224"/>
        <v>318800</v>
      </c>
      <c r="Q151" s="207"/>
      <c r="R151" s="169"/>
      <c r="S151" s="169"/>
      <c r="T151" s="169"/>
      <c r="U151" s="169"/>
      <c r="V151" s="171">
        <f t="shared" si="162"/>
        <v>10839200</v>
      </c>
      <c r="W151" s="171">
        <f t="shared" si="163"/>
        <v>15605260</v>
      </c>
      <c r="X151" s="189"/>
      <c r="Y151" s="189"/>
      <c r="Z151" s="164"/>
      <c r="AA151" s="143"/>
    </row>
    <row r="152" spans="1:27" s="137" customFormat="1" ht="36" customHeight="1">
      <c r="A152" s="150">
        <v>54</v>
      </c>
      <c r="B152" s="127" t="s">
        <v>364</v>
      </c>
      <c r="C152" s="150" t="s">
        <v>279</v>
      </c>
      <c r="D152" s="177">
        <f>SUM(D153:D153)</f>
        <v>164.9</v>
      </c>
      <c r="E152" s="177">
        <f t="shared" ref="E152:W152" si="225">SUM(E153:E153)</f>
        <v>164.9</v>
      </c>
      <c r="F152" s="186">
        <f t="shared" si="225"/>
        <v>0</v>
      </c>
      <c r="G152" s="186">
        <f t="shared" si="225"/>
        <v>52800</v>
      </c>
      <c r="H152" s="186">
        <f t="shared" si="225"/>
        <v>132000</v>
      </c>
      <c r="I152" s="178">
        <f t="shared" si="225"/>
        <v>8706720</v>
      </c>
      <c r="J152" s="178">
        <f t="shared" si="225"/>
        <v>8706720</v>
      </c>
      <c r="K152" s="178"/>
      <c r="L152" s="178">
        <f t="shared" si="225"/>
        <v>1154300</v>
      </c>
      <c r="M152" s="178">
        <f t="shared" si="225"/>
        <v>21766800</v>
      </c>
      <c r="N152" s="178"/>
      <c r="O152" s="178">
        <f t="shared" si="225"/>
        <v>0</v>
      </c>
      <c r="P152" s="178">
        <f t="shared" si="225"/>
        <v>659600</v>
      </c>
      <c r="Q152" s="178">
        <f t="shared" si="225"/>
        <v>3.5274236330966033</v>
      </c>
      <c r="R152" s="178">
        <f t="shared" si="225"/>
        <v>0</v>
      </c>
      <c r="S152" s="178">
        <f t="shared" si="225"/>
        <v>0</v>
      </c>
      <c r="T152" s="178">
        <f t="shared" si="225"/>
        <v>0</v>
      </c>
      <c r="U152" s="178">
        <f t="shared" si="225"/>
        <v>0</v>
      </c>
      <c r="V152" s="178">
        <f t="shared" si="225"/>
        <v>22426400</v>
      </c>
      <c r="W152" s="178">
        <f t="shared" si="225"/>
        <v>32287420</v>
      </c>
      <c r="X152" s="154"/>
      <c r="Y152" s="150">
        <v>4674.8</v>
      </c>
      <c r="Z152" s="184">
        <f>SUM(Z153:Z153)</f>
        <v>0</v>
      </c>
      <c r="AA152" s="143">
        <f>V152-W152</f>
        <v>-9861020</v>
      </c>
    </row>
    <row r="153" spans="1:27" s="191" customFormat="1" ht="33" customHeight="1">
      <c r="A153" s="164" t="s">
        <v>28</v>
      </c>
      <c r="B153" s="187" t="s">
        <v>364</v>
      </c>
      <c r="C153" s="166" t="s">
        <v>320</v>
      </c>
      <c r="D153" s="167">
        <v>164.9</v>
      </c>
      <c r="E153" s="168">
        <v>164.9</v>
      </c>
      <c r="F153" s="164" t="s">
        <v>137</v>
      </c>
      <c r="G153" s="169">
        <v>52800</v>
      </c>
      <c r="H153" s="170">
        <f>G153*2.5</f>
        <v>132000</v>
      </c>
      <c r="I153" s="171">
        <f>D153*G153</f>
        <v>8706720</v>
      </c>
      <c r="J153" s="171">
        <f>I153</f>
        <v>8706720</v>
      </c>
      <c r="K153" s="169">
        <v>7000</v>
      </c>
      <c r="L153" s="171">
        <f>D153*K153</f>
        <v>1154300</v>
      </c>
      <c r="M153" s="171">
        <f>D153*H153</f>
        <v>21766800</v>
      </c>
      <c r="N153" s="171">
        <v>4000</v>
      </c>
      <c r="O153" s="171"/>
      <c r="P153" s="171">
        <f>D153*N153</f>
        <v>659600</v>
      </c>
      <c r="Q153" s="171">
        <f>D152/Y152*100</f>
        <v>3.5274236330966033</v>
      </c>
      <c r="R153" s="172"/>
      <c r="S153" s="173"/>
      <c r="T153" s="171"/>
      <c r="U153" s="171"/>
      <c r="V153" s="171">
        <f t="shared" si="162"/>
        <v>22426400</v>
      </c>
      <c r="W153" s="171">
        <f t="shared" si="163"/>
        <v>32287420</v>
      </c>
      <c r="X153" s="147"/>
      <c r="Y153" s="174"/>
      <c r="Z153" s="174" t="s">
        <v>365</v>
      </c>
    </row>
    <row r="154" spans="1:27" s="157" customFormat="1" ht="33" customHeight="1">
      <c r="A154" s="158">
        <v>55</v>
      </c>
      <c r="B154" s="126" t="s">
        <v>366</v>
      </c>
      <c r="C154" s="158" t="s">
        <v>279</v>
      </c>
      <c r="D154" s="160">
        <f>SUM(D155:D155)</f>
        <v>454</v>
      </c>
      <c r="E154" s="160">
        <f t="shared" ref="E154:W154" si="226">SUM(E155:E155)</f>
        <v>454</v>
      </c>
      <c r="F154" s="160">
        <f t="shared" si="226"/>
        <v>0</v>
      </c>
      <c r="G154" s="160">
        <f t="shared" si="226"/>
        <v>52800</v>
      </c>
      <c r="H154" s="160">
        <f t="shared" si="226"/>
        <v>132000</v>
      </c>
      <c r="I154" s="161">
        <f t="shared" si="226"/>
        <v>23971200</v>
      </c>
      <c r="J154" s="161">
        <f t="shared" si="226"/>
        <v>23971200</v>
      </c>
      <c r="K154" s="161">
        <f t="shared" si="226"/>
        <v>10000</v>
      </c>
      <c r="L154" s="161">
        <f t="shared" si="226"/>
        <v>4540000</v>
      </c>
      <c r="M154" s="161">
        <f t="shared" si="226"/>
        <v>59928000</v>
      </c>
      <c r="N154" s="161">
        <f t="shared" si="226"/>
        <v>4000</v>
      </c>
      <c r="O154" s="161">
        <f t="shared" si="226"/>
        <v>0</v>
      </c>
      <c r="P154" s="161">
        <f t="shared" si="226"/>
        <v>1816000</v>
      </c>
      <c r="Q154" s="161">
        <f t="shared" si="226"/>
        <v>12.82196113872571</v>
      </c>
      <c r="R154" s="161">
        <f t="shared" si="226"/>
        <v>0</v>
      </c>
      <c r="S154" s="161">
        <f t="shared" si="226"/>
        <v>0</v>
      </c>
      <c r="T154" s="161">
        <f t="shared" si="226"/>
        <v>0</v>
      </c>
      <c r="U154" s="161">
        <f t="shared" si="226"/>
        <v>0</v>
      </c>
      <c r="V154" s="161">
        <f t="shared" si="226"/>
        <v>61744000</v>
      </c>
      <c r="W154" s="161">
        <f t="shared" si="226"/>
        <v>90255200</v>
      </c>
      <c r="X154" s="155"/>
      <c r="Y154" s="151">
        <v>3540.8</v>
      </c>
      <c r="Z154" s="163"/>
    </row>
    <row r="155" spans="1:27" s="191" customFormat="1" ht="33" customHeight="1">
      <c r="A155" s="164" t="s">
        <v>28</v>
      </c>
      <c r="B155" s="187" t="s">
        <v>366</v>
      </c>
      <c r="C155" s="164" t="s">
        <v>279</v>
      </c>
      <c r="D155" s="167">
        <f t="shared" ref="D155:D158" si="227">E155</f>
        <v>454</v>
      </c>
      <c r="E155" s="168">
        <v>454</v>
      </c>
      <c r="F155" s="164" t="s">
        <v>142</v>
      </c>
      <c r="G155" s="169">
        <v>52800</v>
      </c>
      <c r="H155" s="170">
        <f>G155*2.5</f>
        <v>132000</v>
      </c>
      <c r="I155" s="171">
        <f>D155*G155</f>
        <v>23971200</v>
      </c>
      <c r="J155" s="171">
        <f>I155</f>
        <v>23971200</v>
      </c>
      <c r="K155" s="169">
        <v>10000</v>
      </c>
      <c r="L155" s="171">
        <f>D155*K155</f>
        <v>4540000</v>
      </c>
      <c r="M155" s="171">
        <f>D155*H155</f>
        <v>59928000</v>
      </c>
      <c r="N155" s="171">
        <v>4000</v>
      </c>
      <c r="O155" s="171"/>
      <c r="P155" s="171">
        <f>D155*N155</f>
        <v>1816000</v>
      </c>
      <c r="Q155" s="171">
        <f>D154/Y154*100</f>
        <v>12.82196113872571</v>
      </c>
      <c r="R155" s="172"/>
      <c r="S155" s="173"/>
      <c r="T155" s="171"/>
      <c r="U155" s="171"/>
      <c r="V155" s="171">
        <f t="shared" si="162"/>
        <v>61744000</v>
      </c>
      <c r="W155" s="171">
        <f t="shared" si="163"/>
        <v>90255200</v>
      </c>
      <c r="X155" s="171"/>
      <c r="Y155" s="175"/>
      <c r="Z155" s="174" t="s">
        <v>367</v>
      </c>
    </row>
    <row r="156" spans="1:27" s="157" customFormat="1" ht="33" customHeight="1">
      <c r="A156" s="150">
        <v>56</v>
      </c>
      <c r="B156" s="127" t="s">
        <v>368</v>
      </c>
      <c r="C156" s="150" t="s">
        <v>279</v>
      </c>
      <c r="D156" s="177">
        <f>SUM(D157:D158)</f>
        <v>8869.4</v>
      </c>
      <c r="E156" s="177">
        <f t="shared" ref="E156:W156" si="228">SUM(E157:E158)</f>
        <v>8869.4</v>
      </c>
      <c r="F156" s="177">
        <f t="shared" si="228"/>
        <v>0</v>
      </c>
      <c r="G156" s="177">
        <f t="shared" si="228"/>
        <v>80200</v>
      </c>
      <c r="H156" s="177">
        <f t="shared" si="228"/>
        <v>200500</v>
      </c>
      <c r="I156" s="178">
        <f t="shared" si="228"/>
        <v>131022684</v>
      </c>
      <c r="J156" s="178">
        <f t="shared" si="228"/>
        <v>131022684</v>
      </c>
      <c r="K156" s="178">
        <f t="shared" si="228"/>
        <v>0</v>
      </c>
      <c r="L156" s="178">
        <f t="shared" si="228"/>
        <v>0</v>
      </c>
      <c r="M156" s="178">
        <f t="shared" si="228"/>
        <v>0</v>
      </c>
      <c r="N156" s="178">
        <f t="shared" si="228"/>
        <v>0</v>
      </c>
      <c r="O156" s="178">
        <f t="shared" si="228"/>
        <v>0</v>
      </c>
      <c r="P156" s="178">
        <f t="shared" si="228"/>
        <v>0</v>
      </c>
      <c r="Q156" s="178">
        <f t="shared" si="228"/>
        <v>0</v>
      </c>
      <c r="R156" s="178">
        <f t="shared" si="228"/>
        <v>0</v>
      </c>
      <c r="S156" s="178">
        <f t="shared" si="228"/>
        <v>0</v>
      </c>
      <c r="T156" s="178">
        <f t="shared" si="228"/>
        <v>0</v>
      </c>
      <c r="U156" s="178">
        <f t="shared" si="228"/>
        <v>0</v>
      </c>
      <c r="V156" s="178">
        <f t="shared" si="228"/>
        <v>0</v>
      </c>
      <c r="W156" s="178">
        <f t="shared" si="228"/>
        <v>131022684</v>
      </c>
      <c r="X156" s="208"/>
      <c r="Y156" s="151">
        <v>15135.1</v>
      </c>
      <c r="Z156" s="163" t="s">
        <v>369</v>
      </c>
    </row>
    <row r="157" spans="1:27" s="191" customFormat="1" ht="33" customHeight="1">
      <c r="A157" s="164" t="s">
        <v>28</v>
      </c>
      <c r="B157" s="187" t="s">
        <v>368</v>
      </c>
      <c r="C157" s="164" t="s">
        <v>279</v>
      </c>
      <c r="D157" s="167">
        <f t="shared" si="227"/>
        <v>7626.8</v>
      </c>
      <c r="E157" s="168">
        <v>7626.8</v>
      </c>
      <c r="F157" s="164" t="s">
        <v>142</v>
      </c>
      <c r="G157" s="169">
        <v>52800</v>
      </c>
      <c r="H157" s="170">
        <f>G157*2.5</f>
        <v>132000</v>
      </c>
      <c r="I157" s="171">
        <f t="shared" ref="I157:I161" si="229">D157*G157*0.3</f>
        <v>120808512</v>
      </c>
      <c r="J157" s="171">
        <f>I157</f>
        <v>120808512</v>
      </c>
      <c r="K157" s="169"/>
      <c r="L157" s="171">
        <v>0</v>
      </c>
      <c r="M157" s="171">
        <v>0</v>
      </c>
      <c r="N157" s="171"/>
      <c r="O157" s="171"/>
      <c r="P157" s="171">
        <f>D157*N157</f>
        <v>0</v>
      </c>
      <c r="Q157" s="171"/>
      <c r="R157" s="172"/>
      <c r="S157" s="173"/>
      <c r="T157" s="171"/>
      <c r="U157" s="171"/>
      <c r="V157" s="171">
        <f t="shared" si="162"/>
        <v>0</v>
      </c>
      <c r="W157" s="171">
        <f t="shared" si="163"/>
        <v>120808512</v>
      </c>
      <c r="X157" s="171"/>
      <c r="Y157" s="175"/>
      <c r="Z157" s="174"/>
    </row>
    <row r="158" spans="1:27" s="191" customFormat="1" ht="33" customHeight="1">
      <c r="A158" s="164" t="s">
        <v>28</v>
      </c>
      <c r="B158" s="187" t="s">
        <v>368</v>
      </c>
      <c r="C158" s="164" t="s">
        <v>279</v>
      </c>
      <c r="D158" s="167">
        <f t="shared" si="227"/>
        <v>1242.5999999999999</v>
      </c>
      <c r="E158" s="168">
        <v>1242.5999999999999</v>
      </c>
      <c r="F158" s="164" t="s">
        <v>370</v>
      </c>
      <c r="G158" s="169">
        <v>27400</v>
      </c>
      <c r="H158" s="170">
        <f>G158*2.5</f>
        <v>68500</v>
      </c>
      <c r="I158" s="171">
        <f t="shared" si="229"/>
        <v>10214172</v>
      </c>
      <c r="J158" s="171">
        <f>I158</f>
        <v>10214172</v>
      </c>
      <c r="K158" s="169"/>
      <c r="L158" s="171">
        <f>D158*K158</f>
        <v>0</v>
      </c>
      <c r="M158" s="171">
        <v>0</v>
      </c>
      <c r="N158" s="171"/>
      <c r="O158" s="171"/>
      <c r="P158" s="171">
        <f>D158*N158</f>
        <v>0</v>
      </c>
      <c r="Q158" s="171"/>
      <c r="R158" s="172"/>
      <c r="S158" s="173"/>
      <c r="T158" s="171"/>
      <c r="U158" s="171"/>
      <c r="V158" s="171">
        <f t="shared" si="162"/>
        <v>0</v>
      </c>
      <c r="W158" s="171">
        <f t="shared" si="163"/>
        <v>10214172</v>
      </c>
      <c r="X158" s="171"/>
      <c r="Y158" s="175"/>
      <c r="Z158" s="174"/>
    </row>
    <row r="159" spans="1:27" s="157" customFormat="1" ht="33" customHeight="1">
      <c r="A159" s="150">
        <v>57</v>
      </c>
      <c r="B159" s="127" t="s">
        <v>371</v>
      </c>
      <c r="C159" s="150" t="s">
        <v>279</v>
      </c>
      <c r="D159" s="177">
        <f>SUM(D160:D161)</f>
        <v>5053.3999999999996</v>
      </c>
      <c r="E159" s="177">
        <f t="shared" ref="E159:W159" si="230">SUM(E160:E161)</f>
        <v>5053.3999999999996</v>
      </c>
      <c r="F159" s="177">
        <f t="shared" si="230"/>
        <v>0</v>
      </c>
      <c r="G159" s="177">
        <f t="shared" si="230"/>
        <v>105600</v>
      </c>
      <c r="H159" s="177">
        <f t="shared" si="230"/>
        <v>264000</v>
      </c>
      <c r="I159" s="178">
        <f t="shared" si="230"/>
        <v>80045856</v>
      </c>
      <c r="J159" s="178">
        <f t="shared" si="230"/>
        <v>80045856</v>
      </c>
      <c r="K159" s="178">
        <f t="shared" si="230"/>
        <v>0</v>
      </c>
      <c r="L159" s="178">
        <f t="shared" si="230"/>
        <v>0</v>
      </c>
      <c r="M159" s="178">
        <f t="shared" si="230"/>
        <v>0</v>
      </c>
      <c r="N159" s="178">
        <f t="shared" si="230"/>
        <v>0</v>
      </c>
      <c r="O159" s="178">
        <f t="shared" si="230"/>
        <v>0</v>
      </c>
      <c r="P159" s="178">
        <f t="shared" si="230"/>
        <v>0</v>
      </c>
      <c r="Q159" s="178">
        <f t="shared" si="230"/>
        <v>0</v>
      </c>
      <c r="R159" s="178">
        <f t="shared" si="230"/>
        <v>8</v>
      </c>
      <c r="S159" s="178">
        <f t="shared" si="230"/>
        <v>0</v>
      </c>
      <c r="T159" s="178">
        <f t="shared" si="230"/>
        <v>0</v>
      </c>
      <c r="U159" s="178">
        <f t="shared" si="230"/>
        <v>0</v>
      </c>
      <c r="V159" s="178">
        <f t="shared" si="230"/>
        <v>0</v>
      </c>
      <c r="W159" s="178">
        <f t="shared" si="230"/>
        <v>80045856</v>
      </c>
      <c r="X159" s="208"/>
      <c r="Y159" s="151"/>
      <c r="Z159" s="163"/>
    </row>
    <row r="160" spans="1:27" s="191" customFormat="1" ht="33" customHeight="1">
      <c r="A160" s="164" t="s">
        <v>28</v>
      </c>
      <c r="B160" s="187" t="s">
        <v>372</v>
      </c>
      <c r="C160" s="164" t="s">
        <v>279</v>
      </c>
      <c r="D160" s="167">
        <v>4291.2</v>
      </c>
      <c r="E160" s="168">
        <v>4291.2</v>
      </c>
      <c r="F160" s="164" t="s">
        <v>142</v>
      </c>
      <c r="G160" s="169">
        <v>52800</v>
      </c>
      <c r="H160" s="170">
        <f t="shared" ref="H160:H161" si="231">G160*2.5</f>
        <v>132000</v>
      </c>
      <c r="I160" s="171">
        <f t="shared" si="229"/>
        <v>67972608</v>
      </c>
      <c r="J160" s="171">
        <f t="shared" ref="J160:J161" si="232">I160</f>
        <v>67972608</v>
      </c>
      <c r="K160" s="169"/>
      <c r="L160" s="171"/>
      <c r="M160" s="171"/>
      <c r="N160" s="171"/>
      <c r="O160" s="171"/>
      <c r="P160" s="171">
        <f t="shared" ref="P160:P161" si="233">D160*N160</f>
        <v>0</v>
      </c>
      <c r="Q160" s="171"/>
      <c r="R160" s="172">
        <v>8</v>
      </c>
      <c r="S160" s="173"/>
      <c r="T160" s="171"/>
      <c r="U160" s="171"/>
      <c r="V160" s="171">
        <f t="shared" si="162"/>
        <v>0</v>
      </c>
      <c r="W160" s="171">
        <f t="shared" si="163"/>
        <v>67972608</v>
      </c>
      <c r="X160" s="171"/>
      <c r="Y160" s="175"/>
      <c r="Z160" s="174" t="s">
        <v>373</v>
      </c>
    </row>
    <row r="161" spans="1:42" s="191" customFormat="1" ht="33" customHeight="1">
      <c r="A161" s="164" t="s">
        <v>28</v>
      </c>
      <c r="B161" s="187" t="s">
        <v>371</v>
      </c>
      <c r="C161" s="164" t="s">
        <v>279</v>
      </c>
      <c r="D161" s="167">
        <f t="shared" ref="D161" si="234">E161</f>
        <v>762.2</v>
      </c>
      <c r="E161" s="168">
        <v>762.2</v>
      </c>
      <c r="F161" s="164" t="s">
        <v>142</v>
      </c>
      <c r="G161" s="169">
        <v>52800</v>
      </c>
      <c r="H161" s="170">
        <f t="shared" si="231"/>
        <v>132000</v>
      </c>
      <c r="I161" s="171">
        <f t="shared" si="229"/>
        <v>12073248</v>
      </c>
      <c r="J161" s="171">
        <f t="shared" si="232"/>
        <v>12073248</v>
      </c>
      <c r="K161" s="169"/>
      <c r="L161" s="171"/>
      <c r="M161" s="171"/>
      <c r="N161" s="171"/>
      <c r="O161" s="171"/>
      <c r="P161" s="171">
        <f t="shared" si="233"/>
        <v>0</v>
      </c>
      <c r="Q161" s="171"/>
      <c r="R161" s="172"/>
      <c r="S161" s="171"/>
      <c r="T161" s="171"/>
      <c r="U161" s="171"/>
      <c r="V161" s="171">
        <f t="shared" si="162"/>
        <v>0</v>
      </c>
      <c r="W161" s="171">
        <f t="shared" si="163"/>
        <v>12073248</v>
      </c>
      <c r="X161" s="171"/>
      <c r="Y161" s="175"/>
      <c r="Z161" s="174"/>
    </row>
    <row r="162" spans="1:42" s="157" customFormat="1" ht="33" customHeight="1">
      <c r="A162" s="150">
        <v>58</v>
      </c>
      <c r="B162" s="127" t="s">
        <v>374</v>
      </c>
      <c r="C162" s="150" t="s">
        <v>279</v>
      </c>
      <c r="D162" s="177">
        <f>SUM(D163:D163)</f>
        <v>348.7</v>
      </c>
      <c r="E162" s="177">
        <f t="shared" ref="E162:W162" si="235">SUM(E163:E163)</f>
        <v>348.7</v>
      </c>
      <c r="F162" s="177">
        <f t="shared" si="235"/>
        <v>0</v>
      </c>
      <c r="G162" s="177">
        <f t="shared" si="235"/>
        <v>52800</v>
      </c>
      <c r="H162" s="177">
        <f t="shared" si="235"/>
        <v>132000</v>
      </c>
      <c r="I162" s="178">
        <f t="shared" si="235"/>
        <v>18411360</v>
      </c>
      <c r="J162" s="178">
        <f t="shared" si="235"/>
        <v>18411360</v>
      </c>
      <c r="K162" s="178"/>
      <c r="L162" s="178">
        <f t="shared" si="235"/>
        <v>2440900</v>
      </c>
      <c r="M162" s="178">
        <f t="shared" si="235"/>
        <v>46028400</v>
      </c>
      <c r="N162" s="178"/>
      <c r="O162" s="178">
        <f t="shared" si="235"/>
        <v>0</v>
      </c>
      <c r="P162" s="178">
        <f t="shared" si="235"/>
        <v>1394800</v>
      </c>
      <c r="Q162" s="178">
        <f t="shared" si="235"/>
        <v>23.246666666666666</v>
      </c>
      <c r="R162" s="178">
        <f t="shared" si="235"/>
        <v>1</v>
      </c>
      <c r="S162" s="178">
        <f t="shared" si="235"/>
        <v>1350000</v>
      </c>
      <c r="T162" s="178">
        <f t="shared" si="235"/>
        <v>0</v>
      </c>
      <c r="U162" s="178">
        <f t="shared" si="235"/>
        <v>0</v>
      </c>
      <c r="V162" s="178">
        <f t="shared" si="235"/>
        <v>48773200</v>
      </c>
      <c r="W162" s="178">
        <f t="shared" si="235"/>
        <v>69625460</v>
      </c>
      <c r="X162" s="208"/>
      <c r="Y162" s="151">
        <v>1500</v>
      </c>
      <c r="Z162" s="163"/>
    </row>
    <row r="163" spans="1:42" s="191" customFormat="1" ht="33" customHeight="1">
      <c r="A163" s="164" t="s">
        <v>28</v>
      </c>
      <c r="B163" s="187" t="s">
        <v>374</v>
      </c>
      <c r="C163" s="164" t="s">
        <v>279</v>
      </c>
      <c r="D163" s="167">
        <f>E163</f>
        <v>348.7</v>
      </c>
      <c r="E163" s="168">
        <v>348.7</v>
      </c>
      <c r="F163" s="164" t="s">
        <v>137</v>
      </c>
      <c r="G163" s="169">
        <v>52800</v>
      </c>
      <c r="H163" s="170">
        <f>G163*2.5</f>
        <v>132000</v>
      </c>
      <c r="I163" s="171">
        <f t="shared" ref="I163:I165" si="236">D163*G163</f>
        <v>18411360</v>
      </c>
      <c r="J163" s="171">
        <f>I163</f>
        <v>18411360</v>
      </c>
      <c r="K163" s="169">
        <v>7000</v>
      </c>
      <c r="L163" s="171">
        <f t="shared" ref="L163" si="237">D163*K163</f>
        <v>2440900</v>
      </c>
      <c r="M163" s="171">
        <f t="shared" ref="M163:M165" si="238">D163*H163</f>
        <v>46028400</v>
      </c>
      <c r="N163" s="171">
        <v>4000</v>
      </c>
      <c r="O163" s="171"/>
      <c r="P163" s="171">
        <f>D163*N163</f>
        <v>1394800</v>
      </c>
      <c r="Q163" s="171">
        <f>D162/Y162*100</f>
        <v>23.246666666666666</v>
      </c>
      <c r="R163" s="172">
        <v>1</v>
      </c>
      <c r="S163" s="173">
        <f>+IF(Q163&gt;70,R163*12*30*15000,IF(Q163&gt;=30,R163*6*30*15000,R163*3*30*15000))</f>
        <v>1350000</v>
      </c>
      <c r="T163" s="171"/>
      <c r="U163" s="171"/>
      <c r="V163" s="171">
        <f t="shared" si="162"/>
        <v>48773200</v>
      </c>
      <c r="W163" s="171">
        <f t="shared" si="163"/>
        <v>69625460</v>
      </c>
      <c r="X163" s="171"/>
      <c r="Y163" s="175"/>
      <c r="Z163" s="174" t="s">
        <v>375</v>
      </c>
    </row>
    <row r="164" spans="1:42" s="174" customFormat="1" ht="34.15" customHeight="1">
      <c r="A164" s="199">
        <v>59</v>
      </c>
      <c r="B164" s="200" t="s">
        <v>237</v>
      </c>
      <c r="C164" s="199" t="s">
        <v>233</v>
      </c>
      <c r="D164" s="201">
        <f>SUM(D165:D165)</f>
        <v>180.1</v>
      </c>
      <c r="E164" s="201">
        <f t="shared" ref="E164:W164" si="239">SUM(E165:E165)</f>
        <v>180.1</v>
      </c>
      <c r="F164" s="201">
        <f t="shared" si="239"/>
        <v>0</v>
      </c>
      <c r="G164" s="201">
        <f t="shared" si="239"/>
        <v>52800</v>
      </c>
      <c r="H164" s="201">
        <f t="shared" si="239"/>
        <v>132000</v>
      </c>
      <c r="I164" s="202">
        <f t="shared" si="239"/>
        <v>9509280</v>
      </c>
      <c r="J164" s="202">
        <f t="shared" si="239"/>
        <v>9509280</v>
      </c>
      <c r="K164" s="202">
        <f t="shared" si="239"/>
        <v>7000</v>
      </c>
      <c r="L164" s="202">
        <f t="shared" si="239"/>
        <v>1260700</v>
      </c>
      <c r="M164" s="202">
        <f t="shared" si="239"/>
        <v>23773200</v>
      </c>
      <c r="N164" s="202">
        <f t="shared" si="239"/>
        <v>4000</v>
      </c>
      <c r="O164" s="202">
        <f t="shared" si="239"/>
        <v>0</v>
      </c>
      <c r="P164" s="202">
        <f t="shared" si="239"/>
        <v>720400</v>
      </c>
      <c r="Q164" s="202">
        <f t="shared" si="239"/>
        <v>7.139176279383201</v>
      </c>
      <c r="R164" s="202">
        <f t="shared" si="239"/>
        <v>0</v>
      </c>
      <c r="S164" s="202">
        <f t="shared" si="239"/>
        <v>0</v>
      </c>
      <c r="T164" s="202">
        <f t="shared" si="239"/>
        <v>0</v>
      </c>
      <c r="U164" s="202">
        <f t="shared" si="239"/>
        <v>0</v>
      </c>
      <c r="V164" s="202">
        <f t="shared" si="239"/>
        <v>24493600</v>
      </c>
      <c r="W164" s="202">
        <f t="shared" si="239"/>
        <v>35263580</v>
      </c>
      <c r="X164" s="201"/>
      <c r="Y164" s="201">
        <v>2522.6999999999998</v>
      </c>
      <c r="Z164" s="202" t="s">
        <v>341</v>
      </c>
      <c r="AA164" s="209">
        <f>SUM(AA165:AA165)</f>
        <v>2522.6999999999998</v>
      </c>
      <c r="AB164" s="143"/>
      <c r="AC164" s="143"/>
      <c r="AD164" s="143"/>
      <c r="AE164" s="143"/>
      <c r="AF164" s="210"/>
      <c r="AG164" s="143"/>
      <c r="AH164" s="143"/>
      <c r="AI164" s="143"/>
      <c r="AJ164" s="210"/>
      <c r="AK164" s="210"/>
      <c r="AL164" s="210"/>
      <c r="AM164" s="210"/>
      <c r="AN164" s="210"/>
      <c r="AO164" s="143"/>
      <c r="AP164" s="143"/>
    </row>
    <row r="165" spans="1:42" s="174" customFormat="1" ht="34.15" customHeight="1">
      <c r="A165" s="203" t="s">
        <v>28</v>
      </c>
      <c r="B165" s="204" t="s">
        <v>237</v>
      </c>
      <c r="C165" s="203" t="s">
        <v>233</v>
      </c>
      <c r="D165" s="205">
        <v>180.1</v>
      </c>
      <c r="E165" s="205">
        <v>180.1</v>
      </c>
      <c r="F165" s="203" t="s">
        <v>137</v>
      </c>
      <c r="G165" s="206">
        <v>52800</v>
      </c>
      <c r="H165" s="211">
        <f>G165*2.5</f>
        <v>132000</v>
      </c>
      <c r="I165" s="206">
        <f t="shared" si="236"/>
        <v>9509280</v>
      </c>
      <c r="J165" s="206">
        <f>I165</f>
        <v>9509280</v>
      </c>
      <c r="K165" s="169">
        <v>7000</v>
      </c>
      <c r="L165" s="171">
        <f>D165*K165</f>
        <v>1260700</v>
      </c>
      <c r="M165" s="171">
        <f t="shared" si="238"/>
        <v>23773200</v>
      </c>
      <c r="N165" s="171">
        <v>4000</v>
      </c>
      <c r="O165" s="171"/>
      <c r="P165" s="171">
        <f>D165*N165</f>
        <v>720400</v>
      </c>
      <c r="Q165" s="171">
        <f>D164/Y164*100</f>
        <v>7.139176279383201</v>
      </c>
      <c r="R165" s="172"/>
      <c r="S165" s="173"/>
      <c r="T165" s="171"/>
      <c r="U165" s="171"/>
      <c r="V165" s="171">
        <f t="shared" si="162"/>
        <v>24493600</v>
      </c>
      <c r="W165" s="171">
        <f t="shared" si="163"/>
        <v>35263580</v>
      </c>
      <c r="X165" s="206"/>
      <c r="Y165" s="151"/>
      <c r="Z165" s="206" t="s">
        <v>342</v>
      </c>
      <c r="AA165" s="212">
        <v>2522.6999999999998</v>
      </c>
      <c r="AB165" s="143"/>
      <c r="AC165" s="143"/>
      <c r="AD165" s="143"/>
      <c r="AE165" s="143"/>
      <c r="AF165" s="210"/>
      <c r="AG165" s="143"/>
      <c r="AH165" s="143"/>
      <c r="AI165" s="143"/>
      <c r="AJ165" s="210"/>
      <c r="AK165" s="210"/>
      <c r="AL165" s="210"/>
      <c r="AM165" s="210"/>
      <c r="AN165" s="210"/>
      <c r="AO165" s="143"/>
      <c r="AP165" s="143"/>
    </row>
    <row r="166" spans="1:42" s="174" customFormat="1" ht="16.5">
      <c r="A166" s="213"/>
      <c r="B166" s="214"/>
      <c r="C166" s="213"/>
      <c r="D166" s="215"/>
      <c r="E166" s="215"/>
      <c r="F166" s="213"/>
      <c r="G166" s="216"/>
      <c r="H166" s="217"/>
      <c r="I166" s="216"/>
      <c r="J166" s="216"/>
      <c r="K166" s="218"/>
      <c r="L166" s="219"/>
      <c r="M166" s="219"/>
      <c r="N166" s="219"/>
      <c r="O166" s="219"/>
      <c r="P166" s="219"/>
      <c r="Q166" s="219"/>
      <c r="R166" s="220"/>
      <c r="S166" s="221"/>
      <c r="T166" s="219"/>
      <c r="U166" s="219"/>
      <c r="V166" s="219"/>
      <c r="W166" s="219"/>
      <c r="X166" s="216"/>
      <c r="Y166" s="222"/>
      <c r="Z166" s="216"/>
      <c r="AA166" s="223"/>
      <c r="AB166" s="143"/>
      <c r="AC166" s="143"/>
      <c r="AD166" s="143"/>
      <c r="AE166" s="143"/>
      <c r="AF166" s="210"/>
      <c r="AG166" s="143"/>
      <c r="AH166" s="143"/>
      <c r="AI166" s="143"/>
      <c r="AJ166" s="210"/>
      <c r="AK166" s="210"/>
      <c r="AL166" s="210"/>
      <c r="AM166" s="210"/>
      <c r="AN166" s="210"/>
      <c r="AO166" s="143"/>
      <c r="AP166" s="143"/>
    </row>
    <row r="167" spans="1:42" ht="18.75">
      <c r="P167" s="226"/>
      <c r="Q167" s="298" t="s">
        <v>402</v>
      </c>
      <c r="R167" s="298"/>
      <c r="S167" s="298"/>
      <c r="T167" s="298"/>
      <c r="U167" s="298"/>
      <c r="V167" s="298"/>
      <c r="W167" s="298"/>
      <c r="Y167" s="148"/>
      <c r="AA167" s="135"/>
      <c r="AM167" s="227"/>
    </row>
  </sheetData>
  <autoFilter ref="A9:Z169"/>
  <mergeCells count="29">
    <mergeCell ref="B1:F1"/>
    <mergeCell ref="B2:F2"/>
    <mergeCell ref="A4:V4"/>
    <mergeCell ref="A5:V5"/>
    <mergeCell ref="A7:A9"/>
    <mergeCell ref="B7:B9"/>
    <mergeCell ref="C7:C9"/>
    <mergeCell ref="D7:E7"/>
    <mergeCell ref="F7:F9"/>
    <mergeCell ref="G7:G9"/>
    <mergeCell ref="Y7:Y9"/>
    <mergeCell ref="M8:M9"/>
    <mergeCell ref="N8:P8"/>
    <mergeCell ref="Q8:S8"/>
    <mergeCell ref="T8:U8"/>
    <mergeCell ref="V8:V9"/>
    <mergeCell ref="X8:X10"/>
    <mergeCell ref="Q167:W167"/>
    <mergeCell ref="D8:D9"/>
    <mergeCell ref="E8:E9"/>
    <mergeCell ref="I8:I9"/>
    <mergeCell ref="J8:J9"/>
    <mergeCell ref="K8:K9"/>
    <mergeCell ref="L8:L9"/>
    <mergeCell ref="H7:H9"/>
    <mergeCell ref="I7:J7"/>
    <mergeCell ref="K7:L7"/>
    <mergeCell ref="M7:V7"/>
    <mergeCell ref="W7:W9"/>
  </mergeCells>
  <pageMargins left="0.47222222222222199" right="0.25" top="0.55069444444444404" bottom="0.43263888888888902" header="0.29861111111111099" footer="0.196527777777778"/>
  <pageSetup paperSize="9" scale="5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275"/>
  <sheetViews>
    <sheetView workbookViewId="0">
      <selection activeCell="D14" sqref="D14"/>
    </sheetView>
  </sheetViews>
  <sheetFormatPr defaultColWidth="9.1328125" defaultRowHeight="14.25"/>
  <cols>
    <col min="4" max="13" width="12" customWidth="1"/>
  </cols>
  <sheetData>
    <row r="4" spans="2:13" ht="15.4">
      <c r="B4" s="2">
        <v>253.2</v>
      </c>
      <c r="C4" s="3" t="s">
        <v>137</v>
      </c>
      <c r="D4" s="4">
        <v>13368960</v>
      </c>
      <c r="E4" s="5">
        <v>1772400</v>
      </c>
      <c r="F4" s="6">
        <v>0</v>
      </c>
      <c r="G4" s="6">
        <v>15141360</v>
      </c>
      <c r="H4" s="6">
        <v>2700000</v>
      </c>
      <c r="I4" s="6">
        <v>1012800</v>
      </c>
      <c r="J4" s="6">
        <v>33422400</v>
      </c>
      <c r="K4" s="6">
        <v>0</v>
      </c>
      <c r="L4" s="6">
        <v>37135200</v>
      </c>
      <c r="M4" s="6">
        <v>52276560</v>
      </c>
    </row>
    <row r="5" spans="2:13" ht="15.4">
      <c r="B5" s="8">
        <v>346.8</v>
      </c>
      <c r="C5" s="3" t="s">
        <v>137</v>
      </c>
      <c r="D5" s="6">
        <v>18311040</v>
      </c>
      <c r="E5" s="6">
        <v>2427600</v>
      </c>
      <c r="F5" s="6">
        <v>0</v>
      </c>
      <c r="G5" s="6">
        <v>20738640</v>
      </c>
      <c r="H5" s="6">
        <v>0</v>
      </c>
      <c r="I5" s="6">
        <v>1387200</v>
      </c>
      <c r="J5" s="6">
        <v>45777600</v>
      </c>
      <c r="K5" s="6">
        <v>0</v>
      </c>
      <c r="L5" s="6">
        <v>47164800</v>
      </c>
      <c r="M5" s="6">
        <v>67903440</v>
      </c>
    </row>
    <row r="6" spans="2:13" ht="15.4">
      <c r="B6" s="8">
        <v>330.5</v>
      </c>
      <c r="C6" s="3" t="s">
        <v>137</v>
      </c>
      <c r="D6" s="6">
        <v>17450400</v>
      </c>
      <c r="E6" s="6">
        <v>2313500</v>
      </c>
      <c r="F6" s="6">
        <v>0</v>
      </c>
      <c r="G6" s="6">
        <v>19763900</v>
      </c>
      <c r="H6" s="6">
        <v>0</v>
      </c>
      <c r="I6" s="6">
        <v>1322000</v>
      </c>
      <c r="J6" s="6">
        <v>43626000</v>
      </c>
      <c r="K6" s="6">
        <v>0</v>
      </c>
      <c r="L6" s="6">
        <v>44948000</v>
      </c>
      <c r="M6" s="6">
        <v>64711900</v>
      </c>
    </row>
    <row r="7" spans="2:13" ht="15.4">
      <c r="B7" s="8">
        <v>286.2</v>
      </c>
      <c r="C7" s="3" t="s">
        <v>137</v>
      </c>
      <c r="D7" s="6">
        <v>15111360</v>
      </c>
      <c r="E7" s="6">
        <v>2003400</v>
      </c>
      <c r="F7" s="6">
        <v>0</v>
      </c>
      <c r="G7" s="6">
        <v>17114760</v>
      </c>
      <c r="H7" s="6">
        <v>1350000</v>
      </c>
      <c r="I7" s="6">
        <v>1144800</v>
      </c>
      <c r="J7" s="6">
        <v>37778400</v>
      </c>
      <c r="K7" s="6">
        <v>0</v>
      </c>
      <c r="L7" s="6">
        <v>40273200</v>
      </c>
      <c r="M7" s="6">
        <v>57387960</v>
      </c>
    </row>
    <row r="8" spans="2:13" ht="15.4">
      <c r="B8" s="8">
        <v>110.9</v>
      </c>
      <c r="C8" s="3" t="s">
        <v>139</v>
      </c>
      <c r="D8" s="6">
        <v>5855520</v>
      </c>
      <c r="E8" s="6">
        <v>776300</v>
      </c>
      <c r="F8" s="6">
        <v>0</v>
      </c>
      <c r="G8" s="6">
        <v>6631820</v>
      </c>
      <c r="H8" s="6">
        <v>0</v>
      </c>
      <c r="I8" s="6">
        <v>443600</v>
      </c>
      <c r="J8" s="6">
        <v>14638800</v>
      </c>
      <c r="K8" s="6">
        <v>0</v>
      </c>
      <c r="L8" s="6">
        <v>15082400</v>
      </c>
      <c r="M8" s="6">
        <v>21714220</v>
      </c>
    </row>
    <row r="9" spans="2:13" ht="15.4">
      <c r="B9" s="8">
        <v>79.7</v>
      </c>
      <c r="C9" s="3" t="s">
        <v>139</v>
      </c>
      <c r="D9" s="6">
        <v>4208160</v>
      </c>
      <c r="E9" s="6">
        <v>557900</v>
      </c>
      <c r="F9" s="6">
        <v>0</v>
      </c>
      <c r="G9" s="6">
        <v>4766060</v>
      </c>
      <c r="H9" s="6">
        <v>0</v>
      </c>
      <c r="I9" s="6">
        <v>318800</v>
      </c>
      <c r="J9" s="6">
        <v>10520400</v>
      </c>
      <c r="K9" s="6">
        <v>0</v>
      </c>
      <c r="L9" s="6">
        <v>10839200</v>
      </c>
      <c r="M9" s="6">
        <v>15605260</v>
      </c>
    </row>
    <row r="10" spans="2:13" ht="15.4">
      <c r="B10" s="8">
        <v>310.7</v>
      </c>
      <c r="C10" s="3" t="s">
        <v>137</v>
      </c>
      <c r="D10" s="6">
        <v>16404960</v>
      </c>
      <c r="E10" s="6">
        <v>2174900</v>
      </c>
      <c r="F10" s="6">
        <v>0</v>
      </c>
      <c r="G10" s="6">
        <v>18579860</v>
      </c>
      <c r="H10" s="6">
        <v>5400000</v>
      </c>
      <c r="I10" s="6">
        <v>1242800</v>
      </c>
      <c r="J10" s="6">
        <v>41012400</v>
      </c>
      <c r="K10" s="6">
        <v>3000000</v>
      </c>
      <c r="L10" s="6">
        <v>50655200</v>
      </c>
      <c r="M10" s="6">
        <v>69235060</v>
      </c>
    </row>
    <row r="11" spans="2:13" ht="15.4">
      <c r="B11" s="8">
        <v>322.10000000000002</v>
      </c>
      <c r="C11" s="3" t="s">
        <v>137</v>
      </c>
      <c r="D11" s="6">
        <v>17006880</v>
      </c>
      <c r="E11" s="6">
        <v>2254700</v>
      </c>
      <c r="F11" s="6">
        <v>0</v>
      </c>
      <c r="G11" s="6">
        <v>19261580</v>
      </c>
      <c r="H11" s="6">
        <v>0</v>
      </c>
      <c r="I11" s="6">
        <v>1288400</v>
      </c>
      <c r="J11" s="6">
        <v>42517200</v>
      </c>
      <c r="K11" s="6">
        <v>0</v>
      </c>
      <c r="L11" s="6">
        <v>43805600</v>
      </c>
      <c r="M11" s="6">
        <v>63067180</v>
      </c>
    </row>
    <row r="12" spans="2:13" ht="15.4">
      <c r="B12" s="8">
        <v>344.2</v>
      </c>
      <c r="C12" s="3" t="s">
        <v>137</v>
      </c>
      <c r="D12" s="6">
        <v>18173760</v>
      </c>
      <c r="E12" s="6">
        <v>2409400</v>
      </c>
      <c r="F12" s="6">
        <v>0</v>
      </c>
      <c r="G12" s="6">
        <v>20583160</v>
      </c>
      <c r="H12" s="6">
        <v>0</v>
      </c>
      <c r="I12" s="6">
        <v>1376800</v>
      </c>
      <c r="J12" s="6">
        <v>45434400</v>
      </c>
      <c r="K12" s="6">
        <v>0</v>
      </c>
      <c r="L12" s="6">
        <v>46811200</v>
      </c>
      <c r="M12" s="6">
        <v>67394360</v>
      </c>
    </row>
    <row r="13" spans="2:13" ht="15.4">
      <c r="B13" s="8">
        <v>565.29999999999995</v>
      </c>
      <c r="C13" s="3" t="s">
        <v>137</v>
      </c>
      <c r="D13" s="6">
        <v>29847840</v>
      </c>
      <c r="E13" s="6">
        <v>3957100</v>
      </c>
      <c r="F13" s="6">
        <v>0</v>
      </c>
      <c r="G13" s="6">
        <v>33804940</v>
      </c>
      <c r="H13" s="6">
        <v>0</v>
      </c>
      <c r="I13" s="6">
        <v>2261200</v>
      </c>
      <c r="J13" s="6">
        <v>74619600</v>
      </c>
      <c r="K13" s="6">
        <v>0</v>
      </c>
      <c r="L13" s="6">
        <v>76880800</v>
      </c>
      <c r="M13" s="6">
        <v>110685740</v>
      </c>
    </row>
    <row r="14" spans="2:13" ht="15.4">
      <c r="B14" s="8">
        <v>227.2</v>
      </c>
      <c r="C14" s="3" t="s">
        <v>137</v>
      </c>
      <c r="D14" s="6">
        <v>11996160</v>
      </c>
      <c r="E14" s="6">
        <v>1590400</v>
      </c>
      <c r="F14" s="6">
        <v>0</v>
      </c>
      <c r="G14" s="6">
        <v>13586560</v>
      </c>
      <c r="H14" s="6">
        <v>5400000</v>
      </c>
      <c r="I14" s="6">
        <v>908800</v>
      </c>
      <c r="J14" s="6">
        <v>29990400</v>
      </c>
      <c r="K14" s="6">
        <v>0</v>
      </c>
      <c r="L14" s="6">
        <v>36299200</v>
      </c>
      <c r="M14" s="6">
        <v>49885760</v>
      </c>
    </row>
    <row r="15" spans="2:13" ht="15.4">
      <c r="B15" s="8">
        <v>248.8</v>
      </c>
      <c r="C15" s="3" t="s">
        <v>137</v>
      </c>
      <c r="D15" s="6">
        <v>13136640</v>
      </c>
      <c r="E15" s="6">
        <v>1741600</v>
      </c>
      <c r="F15" s="6">
        <v>0</v>
      </c>
      <c r="G15" s="6">
        <v>14878240</v>
      </c>
      <c r="H15" s="6">
        <v>0</v>
      </c>
      <c r="I15" s="6">
        <v>995200</v>
      </c>
      <c r="J15" s="6">
        <v>32841600</v>
      </c>
      <c r="K15" s="6">
        <v>0</v>
      </c>
      <c r="L15" s="6">
        <v>33836800</v>
      </c>
      <c r="M15" s="6">
        <v>48715040</v>
      </c>
    </row>
    <row r="16" spans="2:13" ht="15.4">
      <c r="B16" s="8">
        <v>158.30000000000001</v>
      </c>
      <c r="C16" s="3" t="s">
        <v>142</v>
      </c>
      <c r="D16" s="6">
        <v>8358240</v>
      </c>
      <c r="E16" s="6">
        <v>1583000</v>
      </c>
      <c r="F16" s="6">
        <v>0</v>
      </c>
      <c r="G16" s="6">
        <v>9941240</v>
      </c>
      <c r="H16" s="6">
        <v>0</v>
      </c>
      <c r="I16" s="6">
        <v>633200</v>
      </c>
      <c r="J16" s="6">
        <v>20895600</v>
      </c>
      <c r="K16" s="6">
        <v>0</v>
      </c>
      <c r="L16" s="6">
        <v>21528800</v>
      </c>
      <c r="M16" s="6">
        <v>31470040</v>
      </c>
    </row>
    <row r="17" spans="2:13" ht="15.4">
      <c r="B17" s="8">
        <v>624.5</v>
      </c>
      <c r="C17" s="3" t="s">
        <v>137</v>
      </c>
      <c r="D17" s="6">
        <v>32973600</v>
      </c>
      <c r="E17" s="6">
        <v>4371500</v>
      </c>
      <c r="F17" s="6">
        <v>0</v>
      </c>
      <c r="G17" s="6">
        <v>37345100</v>
      </c>
      <c r="H17" s="6">
        <v>5400000</v>
      </c>
      <c r="I17" s="6">
        <v>2498000</v>
      </c>
      <c r="J17" s="6">
        <v>82434000</v>
      </c>
      <c r="K17" s="6">
        <v>3000000</v>
      </c>
      <c r="L17" s="6">
        <v>93332000</v>
      </c>
      <c r="M17" s="6">
        <v>130677100</v>
      </c>
    </row>
    <row r="18" spans="2:13" ht="15.4">
      <c r="B18" s="8">
        <v>159.1</v>
      </c>
      <c r="C18" s="3" t="s">
        <v>139</v>
      </c>
      <c r="D18" s="6">
        <v>8400480</v>
      </c>
      <c r="E18" s="6">
        <v>1113700</v>
      </c>
      <c r="F18" s="6">
        <v>0</v>
      </c>
      <c r="G18" s="6">
        <v>9514180</v>
      </c>
      <c r="H18" s="6">
        <v>0</v>
      </c>
      <c r="I18" s="6">
        <v>636400</v>
      </c>
      <c r="J18" s="6">
        <v>21001200</v>
      </c>
      <c r="K18" s="6">
        <v>0</v>
      </c>
      <c r="L18" s="6">
        <v>21637600</v>
      </c>
      <c r="M18" s="6">
        <v>31151780</v>
      </c>
    </row>
    <row r="19" spans="2:13" ht="15.4">
      <c r="B19" s="8">
        <v>623.20000000000005</v>
      </c>
      <c r="C19" s="3" t="s">
        <v>137</v>
      </c>
      <c r="D19" s="6">
        <v>32904960</v>
      </c>
      <c r="E19" s="6">
        <v>4362400</v>
      </c>
      <c r="F19" s="6">
        <v>0</v>
      </c>
      <c r="G19" s="6">
        <v>37267360</v>
      </c>
      <c r="H19" s="6">
        <v>0</v>
      </c>
      <c r="I19" s="6">
        <v>2492800</v>
      </c>
      <c r="J19" s="6">
        <v>82262400</v>
      </c>
      <c r="K19" s="6">
        <v>0</v>
      </c>
      <c r="L19" s="6">
        <v>84755200</v>
      </c>
      <c r="M19" s="6">
        <v>122022560</v>
      </c>
    </row>
    <row r="20" spans="2:13" ht="15.4">
      <c r="B20" s="8">
        <v>264.5</v>
      </c>
      <c r="C20" s="3" t="s">
        <v>137</v>
      </c>
      <c r="D20" s="6">
        <v>13965600</v>
      </c>
      <c r="E20" s="6">
        <v>1851500</v>
      </c>
      <c r="F20" s="6">
        <v>0</v>
      </c>
      <c r="G20" s="6">
        <v>15817100</v>
      </c>
      <c r="H20" s="6">
        <v>0</v>
      </c>
      <c r="I20" s="6">
        <v>1058000</v>
      </c>
      <c r="J20" s="6">
        <v>34914000</v>
      </c>
      <c r="K20" s="6">
        <v>0</v>
      </c>
      <c r="L20" s="6">
        <v>35972000</v>
      </c>
      <c r="M20" s="6">
        <v>51789100</v>
      </c>
    </row>
    <row r="21" spans="2:13" ht="15.4">
      <c r="B21" s="8">
        <v>135.69999999999999</v>
      </c>
      <c r="C21" s="3" t="s">
        <v>142</v>
      </c>
      <c r="D21" s="6">
        <v>7164960</v>
      </c>
      <c r="E21" s="6">
        <v>1357000</v>
      </c>
      <c r="F21" s="6">
        <v>0</v>
      </c>
      <c r="G21" s="6">
        <v>8521960</v>
      </c>
      <c r="H21" s="6">
        <v>21600000</v>
      </c>
      <c r="I21" s="6">
        <v>542800</v>
      </c>
      <c r="J21" s="6">
        <v>17912400</v>
      </c>
      <c r="K21" s="6">
        <v>0</v>
      </c>
      <c r="L21" s="6">
        <v>40055200</v>
      </c>
      <c r="M21" s="6">
        <v>48577160</v>
      </c>
    </row>
    <row r="22" spans="2:13" ht="15.4">
      <c r="B22" s="8">
        <v>393.3</v>
      </c>
      <c r="C22" s="3" t="s">
        <v>137</v>
      </c>
      <c r="D22" s="6">
        <v>20766240</v>
      </c>
      <c r="E22" s="6">
        <v>2753100</v>
      </c>
      <c r="F22" s="6">
        <v>0</v>
      </c>
      <c r="G22" s="6">
        <v>23519340</v>
      </c>
      <c r="H22" s="6">
        <v>0</v>
      </c>
      <c r="I22" s="6">
        <v>1573200</v>
      </c>
      <c r="J22" s="6">
        <v>51915600</v>
      </c>
      <c r="K22" s="6">
        <v>0</v>
      </c>
      <c r="L22" s="6">
        <v>53488800</v>
      </c>
      <c r="M22" s="6">
        <v>77008140</v>
      </c>
    </row>
    <row r="23" spans="2:13" ht="15.4">
      <c r="B23" s="8">
        <v>308.8</v>
      </c>
      <c r="C23" s="3" t="s">
        <v>139</v>
      </c>
      <c r="D23" s="6">
        <v>16304640</v>
      </c>
      <c r="E23" s="6">
        <v>2161600</v>
      </c>
      <c r="F23" s="6">
        <v>0</v>
      </c>
      <c r="G23" s="6">
        <v>18466240</v>
      </c>
      <c r="H23" s="6">
        <v>0</v>
      </c>
      <c r="I23" s="6">
        <v>1235200</v>
      </c>
      <c r="J23" s="6">
        <v>40761600</v>
      </c>
      <c r="K23" s="6">
        <v>0</v>
      </c>
      <c r="L23" s="6">
        <v>41996800</v>
      </c>
      <c r="M23" s="6">
        <v>60463040</v>
      </c>
    </row>
    <row r="24" spans="2:13" ht="15.4">
      <c r="B24" s="8">
        <v>623.20000000000005</v>
      </c>
      <c r="C24" s="3" t="s">
        <v>137</v>
      </c>
      <c r="D24" s="6">
        <v>32904960</v>
      </c>
      <c r="E24" s="6">
        <v>4362400</v>
      </c>
      <c r="F24" s="6">
        <v>0</v>
      </c>
      <c r="G24" s="6">
        <v>37267360</v>
      </c>
      <c r="H24" s="6">
        <v>0</v>
      </c>
      <c r="I24" s="6">
        <v>2492800</v>
      </c>
      <c r="J24" s="6">
        <v>82262400</v>
      </c>
      <c r="K24" s="6">
        <v>0</v>
      </c>
      <c r="L24" s="6">
        <v>84755200</v>
      </c>
      <c r="M24" s="6">
        <v>122022560</v>
      </c>
    </row>
    <row r="25" spans="2:13" ht="15.4">
      <c r="B25" s="8">
        <v>549.4</v>
      </c>
      <c r="C25" s="3" t="s">
        <v>137</v>
      </c>
      <c r="D25" s="6">
        <v>29008320</v>
      </c>
      <c r="E25" s="6">
        <v>3845800</v>
      </c>
      <c r="F25" s="6">
        <v>0</v>
      </c>
      <c r="G25" s="6">
        <v>32854120</v>
      </c>
      <c r="H25" s="6">
        <v>1350000</v>
      </c>
      <c r="I25" s="6">
        <v>2197600</v>
      </c>
      <c r="J25" s="6">
        <v>72520800</v>
      </c>
      <c r="K25" s="6">
        <v>0</v>
      </c>
      <c r="L25" s="6">
        <v>76068400</v>
      </c>
      <c r="M25" s="6">
        <v>108922520</v>
      </c>
    </row>
    <row r="26" spans="2:13" ht="15.4">
      <c r="B26" s="8">
        <v>268.89999999999998</v>
      </c>
      <c r="C26" s="3" t="s">
        <v>137</v>
      </c>
      <c r="D26" s="6">
        <v>14197920</v>
      </c>
      <c r="E26" s="6">
        <v>1882300</v>
      </c>
      <c r="F26" s="6">
        <v>0</v>
      </c>
      <c r="G26" s="6">
        <v>16080220</v>
      </c>
      <c r="H26" s="6">
        <v>0</v>
      </c>
      <c r="I26" s="6">
        <v>1075600</v>
      </c>
      <c r="J26" s="6">
        <v>35494800</v>
      </c>
      <c r="K26" s="6">
        <v>0</v>
      </c>
      <c r="L26" s="6">
        <v>36570400</v>
      </c>
      <c r="M26" s="6">
        <v>52650620</v>
      </c>
    </row>
    <row r="27" spans="2:13" ht="15.4">
      <c r="B27" s="8">
        <v>153.1</v>
      </c>
      <c r="C27" s="3" t="s">
        <v>137</v>
      </c>
      <c r="D27" s="6">
        <v>8083680</v>
      </c>
      <c r="E27" s="6">
        <v>1071700</v>
      </c>
      <c r="F27" s="6">
        <v>0</v>
      </c>
      <c r="G27" s="6">
        <v>9155380</v>
      </c>
      <c r="H27" s="6">
        <v>5400000</v>
      </c>
      <c r="I27" s="6">
        <v>612400</v>
      </c>
      <c r="J27" s="6">
        <v>20209200</v>
      </c>
      <c r="K27" s="6">
        <v>0</v>
      </c>
      <c r="L27" s="6">
        <v>26221600</v>
      </c>
      <c r="M27" s="6">
        <v>35376980</v>
      </c>
    </row>
    <row r="28" spans="2:13" ht="15.4">
      <c r="B28" s="8">
        <v>93.4</v>
      </c>
      <c r="C28" s="3" t="s">
        <v>137</v>
      </c>
      <c r="D28" s="6">
        <v>4931520</v>
      </c>
      <c r="E28" s="6">
        <v>653800</v>
      </c>
      <c r="F28" s="6">
        <v>0</v>
      </c>
      <c r="G28" s="6">
        <v>5585320</v>
      </c>
      <c r="H28" s="6">
        <v>0</v>
      </c>
      <c r="I28" s="6">
        <v>373600</v>
      </c>
      <c r="J28" s="6">
        <v>12328800</v>
      </c>
      <c r="K28" s="6">
        <v>0</v>
      </c>
      <c r="L28" s="6">
        <v>12702400</v>
      </c>
      <c r="M28" s="6">
        <v>18287720</v>
      </c>
    </row>
    <row r="29" spans="2:13" ht="15.4">
      <c r="B29" s="8">
        <v>560.6</v>
      </c>
      <c r="C29" s="3" t="s">
        <v>137</v>
      </c>
      <c r="D29" s="6">
        <v>29599680</v>
      </c>
      <c r="E29" s="6">
        <v>3924200</v>
      </c>
      <c r="F29" s="6">
        <v>0</v>
      </c>
      <c r="G29" s="6">
        <v>33523880</v>
      </c>
      <c r="H29" s="6">
        <v>0</v>
      </c>
      <c r="I29" s="6">
        <v>2242400</v>
      </c>
      <c r="J29" s="6">
        <v>73999200</v>
      </c>
      <c r="K29" s="6">
        <v>0</v>
      </c>
      <c r="L29" s="6">
        <v>76241600</v>
      </c>
      <c r="M29" s="6">
        <v>109765480</v>
      </c>
    </row>
    <row r="30" spans="2:13" ht="15.4">
      <c r="B30" s="8">
        <v>185.3</v>
      </c>
      <c r="C30" s="3" t="s">
        <v>137</v>
      </c>
      <c r="D30" s="6">
        <v>9783840</v>
      </c>
      <c r="E30" s="6">
        <v>1297100</v>
      </c>
      <c r="F30" s="6">
        <v>0</v>
      </c>
      <c r="G30" s="6">
        <v>11080940</v>
      </c>
      <c r="H30" s="6">
        <v>0</v>
      </c>
      <c r="I30" s="6">
        <v>741200</v>
      </c>
      <c r="J30" s="6">
        <v>24459600</v>
      </c>
      <c r="K30" s="6">
        <v>0</v>
      </c>
      <c r="L30" s="6">
        <v>25200800</v>
      </c>
      <c r="M30" s="6">
        <v>36281740</v>
      </c>
    </row>
    <row r="31" spans="2:13" ht="15.4">
      <c r="B31" s="8">
        <v>166.4</v>
      </c>
      <c r="C31" s="3" t="s">
        <v>142</v>
      </c>
      <c r="D31" s="6">
        <v>8785920</v>
      </c>
      <c r="E31" s="6">
        <v>1664000</v>
      </c>
      <c r="F31" s="6">
        <v>0</v>
      </c>
      <c r="G31" s="6">
        <v>10449920</v>
      </c>
      <c r="H31" s="6">
        <v>6750000</v>
      </c>
      <c r="I31" s="6">
        <v>665600</v>
      </c>
      <c r="J31" s="6">
        <v>21964800</v>
      </c>
      <c r="K31" s="6">
        <v>0</v>
      </c>
      <c r="L31" s="6">
        <v>29380400</v>
      </c>
      <c r="M31" s="6">
        <v>39830320</v>
      </c>
    </row>
    <row r="32" spans="2:13" ht="15.4">
      <c r="B32" s="8">
        <v>148.1</v>
      </c>
      <c r="C32" s="3" t="s">
        <v>139</v>
      </c>
      <c r="D32" s="6">
        <v>7819680</v>
      </c>
      <c r="E32" s="6">
        <v>1036700</v>
      </c>
      <c r="F32" s="6">
        <v>0</v>
      </c>
      <c r="G32" s="6">
        <v>8856380</v>
      </c>
      <c r="H32" s="6">
        <v>0</v>
      </c>
      <c r="I32" s="6">
        <v>592400</v>
      </c>
      <c r="J32" s="6">
        <v>19549200</v>
      </c>
      <c r="K32" s="6">
        <v>0</v>
      </c>
      <c r="L32" s="6">
        <v>20141600</v>
      </c>
      <c r="M32" s="6">
        <v>28997980</v>
      </c>
    </row>
    <row r="33" spans="2:13" ht="15.4">
      <c r="B33" s="8">
        <v>359.1</v>
      </c>
      <c r="C33" s="3" t="s">
        <v>137</v>
      </c>
      <c r="D33" s="6">
        <v>18960480</v>
      </c>
      <c r="E33" s="6">
        <v>2513700</v>
      </c>
      <c r="F33" s="6">
        <v>0</v>
      </c>
      <c r="G33" s="6">
        <v>21474180</v>
      </c>
      <c r="H33" s="6">
        <v>0</v>
      </c>
      <c r="I33" s="6">
        <v>1436400</v>
      </c>
      <c r="J33" s="6">
        <v>47401200</v>
      </c>
      <c r="K33" s="6">
        <v>0</v>
      </c>
      <c r="L33" s="6">
        <v>48837600</v>
      </c>
      <c r="M33" s="6">
        <v>70311780</v>
      </c>
    </row>
    <row r="34" spans="2:13" ht="15.4">
      <c r="B34" s="8">
        <v>221.1</v>
      </c>
      <c r="C34" s="3" t="s">
        <v>137</v>
      </c>
      <c r="D34" s="6">
        <v>11674080</v>
      </c>
      <c r="E34" s="6">
        <v>1547700</v>
      </c>
      <c r="F34" s="6">
        <v>0</v>
      </c>
      <c r="G34" s="6">
        <v>13221780</v>
      </c>
      <c r="H34" s="6">
        <v>0</v>
      </c>
      <c r="I34" s="6">
        <v>884400</v>
      </c>
      <c r="J34" s="6">
        <v>29185200</v>
      </c>
      <c r="K34" s="6">
        <v>0</v>
      </c>
      <c r="L34" s="6">
        <v>30069600</v>
      </c>
      <c r="M34" s="6">
        <v>43291380</v>
      </c>
    </row>
    <row r="35" spans="2:13" ht="15.4">
      <c r="B35" s="8">
        <v>430.8</v>
      </c>
      <c r="C35" s="3" t="s">
        <v>137</v>
      </c>
      <c r="D35" s="6">
        <v>22746240</v>
      </c>
      <c r="E35" s="6">
        <v>3015600</v>
      </c>
      <c r="F35" s="6">
        <v>0</v>
      </c>
      <c r="G35" s="6">
        <v>25761840</v>
      </c>
      <c r="H35" s="6">
        <v>2700000</v>
      </c>
      <c r="I35" s="6">
        <v>1723200</v>
      </c>
      <c r="J35" s="6">
        <v>56865600</v>
      </c>
      <c r="K35" s="6">
        <v>0</v>
      </c>
      <c r="L35" s="6">
        <v>61288800</v>
      </c>
      <c r="M35" s="6">
        <v>87050640</v>
      </c>
    </row>
    <row r="36" spans="2:13" ht="15.4">
      <c r="B36" s="8">
        <v>355.7</v>
      </c>
      <c r="C36" s="3" t="s">
        <v>137</v>
      </c>
      <c r="D36" s="6">
        <v>18780960</v>
      </c>
      <c r="E36" s="6">
        <v>2489900</v>
      </c>
      <c r="F36" s="6">
        <v>0</v>
      </c>
      <c r="G36" s="6">
        <v>21270860</v>
      </c>
      <c r="H36" s="6">
        <v>0</v>
      </c>
      <c r="I36" s="6">
        <v>1422800</v>
      </c>
      <c r="J36" s="6">
        <v>46952400</v>
      </c>
      <c r="K36" s="6">
        <v>0</v>
      </c>
      <c r="L36" s="6">
        <v>48375200</v>
      </c>
      <c r="M36" s="6">
        <v>69646060</v>
      </c>
    </row>
    <row r="37" spans="2:13" ht="15.4">
      <c r="B37" s="8">
        <v>139.69999999999999</v>
      </c>
      <c r="C37" s="3" t="s">
        <v>142</v>
      </c>
      <c r="D37" s="6">
        <v>7376160</v>
      </c>
      <c r="E37" s="6">
        <v>1397000</v>
      </c>
      <c r="F37" s="6">
        <v>0</v>
      </c>
      <c r="G37" s="6">
        <v>8773160</v>
      </c>
      <c r="H37" s="6">
        <v>2700000</v>
      </c>
      <c r="I37" s="6">
        <v>558800</v>
      </c>
      <c r="J37" s="6">
        <v>18440400</v>
      </c>
      <c r="K37" s="6">
        <v>0</v>
      </c>
      <c r="L37" s="6">
        <v>21699200</v>
      </c>
      <c r="M37" s="6">
        <v>30472360</v>
      </c>
    </row>
    <row r="38" spans="2:13" ht="15.4">
      <c r="B38" s="8">
        <v>229.4</v>
      </c>
      <c r="C38" s="3" t="s">
        <v>137</v>
      </c>
      <c r="D38" s="6">
        <v>12112320</v>
      </c>
      <c r="E38" s="6">
        <v>1605800</v>
      </c>
      <c r="F38" s="6">
        <v>0</v>
      </c>
      <c r="G38" s="6">
        <v>13718120</v>
      </c>
      <c r="H38" s="6">
        <v>0</v>
      </c>
      <c r="I38" s="6">
        <v>917600</v>
      </c>
      <c r="J38" s="6">
        <v>30280800</v>
      </c>
      <c r="K38" s="6">
        <v>0</v>
      </c>
      <c r="L38" s="6">
        <v>31198400</v>
      </c>
      <c r="M38" s="6">
        <v>44916520</v>
      </c>
    </row>
    <row r="39" spans="2:13" ht="15.4">
      <c r="B39" s="8">
        <v>257</v>
      </c>
      <c r="C39" s="3" t="s">
        <v>137</v>
      </c>
      <c r="D39" s="6">
        <v>13569600</v>
      </c>
      <c r="E39" s="6">
        <v>1799000</v>
      </c>
      <c r="F39" s="6">
        <v>0</v>
      </c>
      <c r="G39" s="6">
        <v>15368600</v>
      </c>
      <c r="H39" s="6">
        <v>0</v>
      </c>
      <c r="I39" s="6">
        <v>1028000</v>
      </c>
      <c r="J39" s="6">
        <v>33924000</v>
      </c>
      <c r="K39" s="6">
        <v>0</v>
      </c>
      <c r="L39" s="6">
        <v>34952000</v>
      </c>
      <c r="M39" s="6">
        <v>50320600</v>
      </c>
    </row>
    <row r="40" spans="2:13" ht="15.4">
      <c r="B40" s="8">
        <v>166.3</v>
      </c>
      <c r="C40" s="3" t="s">
        <v>142</v>
      </c>
      <c r="D40" s="6">
        <v>8780640</v>
      </c>
      <c r="E40" s="6">
        <v>1663000</v>
      </c>
      <c r="F40" s="6">
        <v>0</v>
      </c>
      <c r="G40" s="6">
        <v>10443640</v>
      </c>
      <c r="H40" s="6">
        <v>4050000</v>
      </c>
      <c r="I40" s="6">
        <v>665200</v>
      </c>
      <c r="J40" s="6">
        <v>21951600</v>
      </c>
      <c r="K40" s="6">
        <v>0</v>
      </c>
      <c r="L40" s="6">
        <v>26666800</v>
      </c>
      <c r="M40" s="6">
        <v>37110440</v>
      </c>
    </row>
    <row r="41" spans="2:13" ht="15.4">
      <c r="B41" s="8">
        <v>147</v>
      </c>
      <c r="C41" s="3" t="s">
        <v>137</v>
      </c>
      <c r="D41" s="6">
        <v>7761600</v>
      </c>
      <c r="E41" s="6">
        <v>1029000</v>
      </c>
      <c r="F41" s="6">
        <v>0</v>
      </c>
      <c r="G41" s="6">
        <v>8790600</v>
      </c>
      <c r="H41" s="6">
        <v>5400000</v>
      </c>
      <c r="I41" s="6">
        <v>588000</v>
      </c>
      <c r="J41" s="6">
        <v>19404000</v>
      </c>
      <c r="K41" s="6">
        <v>3000000</v>
      </c>
      <c r="L41" s="6">
        <v>28392000</v>
      </c>
      <c r="M41" s="6">
        <v>37182600</v>
      </c>
    </row>
    <row r="42" spans="2:13" ht="15.4">
      <c r="B42" s="8">
        <v>569.20000000000005</v>
      </c>
      <c r="C42" s="3" t="s">
        <v>137</v>
      </c>
      <c r="D42" s="6">
        <v>30053760</v>
      </c>
      <c r="E42" s="6">
        <v>3984400</v>
      </c>
      <c r="F42" s="6">
        <v>0</v>
      </c>
      <c r="G42" s="6">
        <v>34038160</v>
      </c>
      <c r="H42" s="6">
        <v>0</v>
      </c>
      <c r="I42" s="6">
        <v>2276800</v>
      </c>
      <c r="J42" s="6">
        <v>75134400</v>
      </c>
      <c r="K42" s="6">
        <v>0</v>
      </c>
      <c r="L42" s="6">
        <v>77411200</v>
      </c>
      <c r="M42" s="6">
        <v>111449360</v>
      </c>
    </row>
    <row r="43" spans="2:13" ht="15.4">
      <c r="B43" s="8">
        <v>259.89999999999998</v>
      </c>
      <c r="C43" s="3" t="s">
        <v>137</v>
      </c>
      <c r="D43" s="6">
        <v>13722720</v>
      </c>
      <c r="E43" s="6">
        <v>1819300</v>
      </c>
      <c r="F43" s="6">
        <v>0</v>
      </c>
      <c r="G43" s="6">
        <v>15542020</v>
      </c>
      <c r="H43" s="6">
        <v>0</v>
      </c>
      <c r="I43" s="6">
        <v>1039600</v>
      </c>
      <c r="J43" s="6">
        <v>34306800</v>
      </c>
      <c r="K43" s="6">
        <v>0</v>
      </c>
      <c r="L43" s="6">
        <v>35346400</v>
      </c>
      <c r="M43" s="6">
        <v>50888420</v>
      </c>
    </row>
    <row r="44" spans="2:13" ht="15.4">
      <c r="B44" s="8">
        <v>353.3</v>
      </c>
      <c r="C44" s="3" t="s">
        <v>137</v>
      </c>
      <c r="D44" s="6">
        <v>18654240</v>
      </c>
      <c r="E44" s="6">
        <v>2473100</v>
      </c>
      <c r="F44" s="6">
        <v>0</v>
      </c>
      <c r="G44" s="6">
        <v>21127340</v>
      </c>
      <c r="H44" s="6">
        <v>2700000</v>
      </c>
      <c r="I44" s="6">
        <v>1413200</v>
      </c>
      <c r="J44" s="6">
        <v>46635600</v>
      </c>
      <c r="K44" s="6">
        <v>0</v>
      </c>
      <c r="L44" s="6">
        <v>50748800</v>
      </c>
      <c r="M44" s="6">
        <v>71876140</v>
      </c>
    </row>
    <row r="45" spans="2:13" ht="15.4">
      <c r="B45" s="8">
        <v>164.9</v>
      </c>
      <c r="C45" s="3" t="s">
        <v>142</v>
      </c>
      <c r="D45" s="6">
        <v>8706720</v>
      </c>
      <c r="E45" s="6">
        <v>1649000</v>
      </c>
      <c r="F45" s="6">
        <v>0</v>
      </c>
      <c r="G45" s="6">
        <v>10355720</v>
      </c>
      <c r="H45" s="6">
        <v>0</v>
      </c>
      <c r="I45" s="6">
        <v>659600</v>
      </c>
      <c r="J45" s="6">
        <v>21766800</v>
      </c>
      <c r="K45" s="6">
        <v>0</v>
      </c>
      <c r="L45" s="6">
        <v>22426400</v>
      </c>
      <c r="M45" s="6">
        <v>32782120</v>
      </c>
    </row>
    <row r="46" spans="2:13" ht="15.4">
      <c r="B46" s="8">
        <v>93.9</v>
      </c>
      <c r="C46" s="3" t="s">
        <v>142</v>
      </c>
      <c r="D46" s="6">
        <v>4957920</v>
      </c>
      <c r="E46" s="6">
        <v>939000</v>
      </c>
      <c r="F46" s="6">
        <v>0</v>
      </c>
      <c r="G46" s="6">
        <v>5896920</v>
      </c>
      <c r="H46" s="6">
        <v>5400000</v>
      </c>
      <c r="I46" s="6">
        <v>375600</v>
      </c>
      <c r="J46" s="6">
        <v>12394800</v>
      </c>
      <c r="K46" s="6">
        <v>0</v>
      </c>
      <c r="L46" s="6">
        <v>18170400</v>
      </c>
      <c r="M46" s="6">
        <v>24067320</v>
      </c>
    </row>
    <row r="47" spans="2:13" ht="15.4">
      <c r="B47" s="8">
        <v>281.3</v>
      </c>
      <c r="C47" s="3" t="s">
        <v>137</v>
      </c>
      <c r="D47" s="6">
        <v>14852640</v>
      </c>
      <c r="E47" s="6">
        <v>1969100</v>
      </c>
      <c r="F47" s="6">
        <v>0</v>
      </c>
      <c r="G47" s="6">
        <v>16821740</v>
      </c>
      <c r="H47" s="6">
        <v>0</v>
      </c>
      <c r="I47" s="6">
        <v>1125200</v>
      </c>
      <c r="J47" s="6">
        <v>37131600</v>
      </c>
      <c r="K47" s="6">
        <v>0</v>
      </c>
      <c r="L47" s="6">
        <v>38256800</v>
      </c>
      <c r="M47" s="6">
        <v>55078540</v>
      </c>
    </row>
    <row r="48" spans="2:13" ht="15.4">
      <c r="B48" s="8">
        <v>309</v>
      </c>
      <c r="C48" s="3" t="s">
        <v>137</v>
      </c>
      <c r="D48" s="6">
        <v>16315200</v>
      </c>
      <c r="E48" s="6">
        <v>2163000</v>
      </c>
      <c r="F48" s="6">
        <v>0</v>
      </c>
      <c r="G48" s="6">
        <v>18478200</v>
      </c>
      <c r="H48" s="6">
        <v>10800000</v>
      </c>
      <c r="I48" s="6">
        <v>1236000</v>
      </c>
      <c r="J48" s="6">
        <v>40788000</v>
      </c>
      <c r="K48" s="6">
        <v>0</v>
      </c>
      <c r="L48" s="6">
        <v>52824000</v>
      </c>
      <c r="M48" s="6">
        <v>71302200</v>
      </c>
    </row>
    <row r="49" spans="2:13" ht="15.4">
      <c r="B49" s="8">
        <v>464.2</v>
      </c>
      <c r="C49" s="3" t="s">
        <v>137</v>
      </c>
      <c r="D49" s="6">
        <v>24509760</v>
      </c>
      <c r="E49" s="6">
        <v>3249400</v>
      </c>
      <c r="F49" s="6">
        <v>0</v>
      </c>
      <c r="G49" s="6">
        <v>27759160</v>
      </c>
      <c r="H49" s="6">
        <v>0</v>
      </c>
      <c r="I49" s="6">
        <v>1856800</v>
      </c>
      <c r="J49" s="6">
        <v>61274400</v>
      </c>
      <c r="K49" s="6">
        <v>0</v>
      </c>
      <c r="L49" s="6">
        <v>63131200</v>
      </c>
      <c r="M49" s="6">
        <v>90890360</v>
      </c>
    </row>
    <row r="50" spans="2:13" ht="15.4">
      <c r="B50" s="8">
        <v>139.19999999999999</v>
      </c>
      <c r="C50" s="3" t="s">
        <v>139</v>
      </c>
      <c r="D50" s="6">
        <v>7349760</v>
      </c>
      <c r="E50" s="6">
        <v>974400</v>
      </c>
      <c r="F50" s="6">
        <v>0</v>
      </c>
      <c r="G50" s="6">
        <v>8324160</v>
      </c>
      <c r="H50" s="6">
        <v>0</v>
      </c>
      <c r="I50" s="6">
        <v>556800</v>
      </c>
      <c r="J50" s="6">
        <v>18374400</v>
      </c>
      <c r="K50" s="6">
        <v>0</v>
      </c>
      <c r="L50" s="6">
        <v>18931200</v>
      </c>
      <c r="M50" s="6">
        <v>27255360</v>
      </c>
    </row>
    <row r="51" spans="2:13" ht="15.4">
      <c r="B51" s="8">
        <v>235.1</v>
      </c>
      <c r="C51" s="3" t="s">
        <v>142</v>
      </c>
      <c r="D51" s="6">
        <v>12413280</v>
      </c>
      <c r="E51" s="6">
        <v>2351000</v>
      </c>
      <c r="F51" s="6">
        <v>0</v>
      </c>
      <c r="G51" s="6">
        <v>14764280</v>
      </c>
      <c r="H51" s="6">
        <v>0</v>
      </c>
      <c r="I51" s="6">
        <v>940400</v>
      </c>
      <c r="J51" s="6">
        <v>31033200</v>
      </c>
      <c r="K51" s="6">
        <v>0</v>
      </c>
      <c r="L51" s="6">
        <v>31973600</v>
      </c>
      <c r="M51" s="6">
        <v>46737880</v>
      </c>
    </row>
    <row r="52" spans="2:13" ht="15.4">
      <c r="B52" s="8">
        <v>168.7</v>
      </c>
      <c r="C52" s="3" t="s">
        <v>137</v>
      </c>
      <c r="D52" s="6">
        <v>8907360</v>
      </c>
      <c r="E52" s="6">
        <v>1180900</v>
      </c>
      <c r="F52" s="6">
        <v>0</v>
      </c>
      <c r="G52" s="6">
        <v>10088260</v>
      </c>
      <c r="H52" s="6">
        <v>0</v>
      </c>
      <c r="I52" s="6">
        <v>674800</v>
      </c>
      <c r="J52" s="6">
        <v>22268400</v>
      </c>
      <c r="K52" s="6">
        <v>0</v>
      </c>
      <c r="L52" s="6">
        <v>22943200</v>
      </c>
      <c r="M52" s="6">
        <v>33031460</v>
      </c>
    </row>
    <row r="53" spans="2:13" ht="15.4">
      <c r="B53" s="8">
        <v>323.39999999999998</v>
      </c>
      <c r="C53" s="3" t="s">
        <v>137</v>
      </c>
      <c r="D53" s="6">
        <v>17075520</v>
      </c>
      <c r="E53" s="6">
        <v>2263800</v>
      </c>
      <c r="F53" s="6">
        <v>0</v>
      </c>
      <c r="G53" s="6">
        <v>19339320</v>
      </c>
      <c r="H53" s="6">
        <v>0</v>
      </c>
      <c r="I53" s="6">
        <v>1293600</v>
      </c>
      <c r="J53" s="6">
        <v>42688800</v>
      </c>
      <c r="K53" s="6">
        <v>0</v>
      </c>
      <c r="L53" s="6">
        <v>43982400</v>
      </c>
      <c r="M53" s="6">
        <v>63321720</v>
      </c>
    </row>
    <row r="54" spans="2:13" ht="15.4">
      <c r="B54" s="8">
        <v>209.8</v>
      </c>
      <c r="C54" s="3" t="s">
        <v>137</v>
      </c>
      <c r="D54" s="6">
        <v>11077440</v>
      </c>
      <c r="E54" s="6">
        <v>1468600</v>
      </c>
      <c r="F54" s="6">
        <v>0</v>
      </c>
      <c r="G54" s="6">
        <v>12546040</v>
      </c>
      <c r="H54" s="6">
        <v>10800000</v>
      </c>
      <c r="I54" s="6">
        <v>839200</v>
      </c>
      <c r="J54" s="6">
        <v>27693600</v>
      </c>
      <c r="K54" s="6">
        <v>3000000</v>
      </c>
      <c r="L54" s="6">
        <v>42332800</v>
      </c>
      <c r="M54" s="6">
        <v>54878840</v>
      </c>
    </row>
    <row r="55" spans="2:13" ht="15.4">
      <c r="B55" s="8">
        <v>538.70000000000005</v>
      </c>
      <c r="C55" s="3" t="s">
        <v>137</v>
      </c>
      <c r="D55" s="6">
        <v>28443360</v>
      </c>
      <c r="E55" s="6">
        <v>3770900</v>
      </c>
      <c r="F55" s="6">
        <v>0</v>
      </c>
      <c r="G55" s="6">
        <v>32214260</v>
      </c>
      <c r="H55" s="6">
        <v>0</v>
      </c>
      <c r="I55" s="6">
        <v>2154800</v>
      </c>
      <c r="J55" s="6">
        <v>71108400</v>
      </c>
      <c r="K55" s="6">
        <v>0</v>
      </c>
      <c r="L55" s="6">
        <v>73263200</v>
      </c>
      <c r="M55" s="6">
        <v>105477460</v>
      </c>
    </row>
    <row r="56" spans="2:13" ht="15.4">
      <c r="B56" s="8">
        <v>124.1</v>
      </c>
      <c r="C56" s="3" t="s">
        <v>142</v>
      </c>
      <c r="D56" s="6">
        <v>6552480</v>
      </c>
      <c r="E56" s="6">
        <v>1241000</v>
      </c>
      <c r="F56" s="6">
        <v>0</v>
      </c>
      <c r="G56" s="6">
        <v>7793480</v>
      </c>
      <c r="H56" s="6">
        <v>10800000</v>
      </c>
      <c r="I56" s="6">
        <v>496400</v>
      </c>
      <c r="J56" s="6">
        <v>16381200</v>
      </c>
      <c r="K56" s="6">
        <v>0</v>
      </c>
      <c r="L56" s="6">
        <v>27677600</v>
      </c>
      <c r="M56" s="6">
        <v>35471080</v>
      </c>
    </row>
    <row r="57" spans="2:13" ht="15.4">
      <c r="B57" s="8">
        <v>301.3</v>
      </c>
      <c r="C57" s="3" t="s">
        <v>137</v>
      </c>
      <c r="D57" s="6">
        <v>15908640</v>
      </c>
      <c r="E57" s="6">
        <v>2109100</v>
      </c>
      <c r="F57" s="6">
        <v>0</v>
      </c>
      <c r="G57" s="6">
        <v>18017740</v>
      </c>
      <c r="H57" s="6">
        <v>0</v>
      </c>
      <c r="I57" s="6">
        <v>1205200</v>
      </c>
      <c r="J57" s="6">
        <v>39771600</v>
      </c>
      <c r="K57" s="6">
        <v>0</v>
      </c>
      <c r="L57" s="6">
        <v>40976800</v>
      </c>
      <c r="M57" s="6">
        <v>58994540</v>
      </c>
    </row>
    <row r="58" spans="2:13" ht="15.4">
      <c r="B58" s="8">
        <v>182.5</v>
      </c>
      <c r="C58" s="3" t="s">
        <v>139</v>
      </c>
      <c r="D58" s="6">
        <v>9636000</v>
      </c>
      <c r="E58" s="6">
        <v>1277500</v>
      </c>
      <c r="F58" s="6">
        <v>0</v>
      </c>
      <c r="G58" s="6">
        <v>10913500</v>
      </c>
      <c r="H58" s="6">
        <v>0</v>
      </c>
      <c r="I58" s="6">
        <v>730000</v>
      </c>
      <c r="J58" s="6">
        <v>24090000</v>
      </c>
      <c r="K58" s="6">
        <v>0</v>
      </c>
      <c r="L58" s="6">
        <v>24820000</v>
      </c>
      <c r="M58" s="6">
        <v>35733500</v>
      </c>
    </row>
    <row r="59" spans="2:13" ht="15.4">
      <c r="B59" s="8">
        <v>301.2</v>
      </c>
      <c r="C59" s="3" t="s">
        <v>137</v>
      </c>
      <c r="D59" s="6">
        <v>15903360</v>
      </c>
      <c r="E59" s="6">
        <v>2108400</v>
      </c>
      <c r="F59" s="6">
        <v>0</v>
      </c>
      <c r="G59" s="6">
        <v>18011760</v>
      </c>
      <c r="H59" s="6">
        <v>0</v>
      </c>
      <c r="I59" s="6">
        <v>1204800</v>
      </c>
      <c r="J59" s="6">
        <v>39758400</v>
      </c>
      <c r="K59" s="6">
        <v>0</v>
      </c>
      <c r="L59" s="6">
        <v>40963200</v>
      </c>
      <c r="M59" s="6">
        <v>58974960</v>
      </c>
    </row>
    <row r="60" spans="2:13" ht="15.4">
      <c r="B60" s="8">
        <v>613.79999999999995</v>
      </c>
      <c r="C60" s="3" t="s">
        <v>137</v>
      </c>
      <c r="D60" s="6">
        <v>32408640</v>
      </c>
      <c r="E60" s="6">
        <v>4296600</v>
      </c>
      <c r="F60" s="6">
        <v>0</v>
      </c>
      <c r="G60" s="6">
        <v>36705240</v>
      </c>
      <c r="H60" s="6">
        <v>2700000</v>
      </c>
      <c r="I60" s="6">
        <v>2455200</v>
      </c>
      <c r="J60" s="6">
        <v>81021600</v>
      </c>
      <c r="K60" s="6">
        <v>3000000</v>
      </c>
      <c r="L60" s="6">
        <v>89176800</v>
      </c>
      <c r="M60" s="6">
        <v>125882040</v>
      </c>
    </row>
    <row r="61" spans="2:13" ht="15.4">
      <c r="B61" s="8">
        <v>164.4</v>
      </c>
      <c r="C61" s="3" t="s">
        <v>137</v>
      </c>
      <c r="D61" s="6">
        <v>8680320</v>
      </c>
      <c r="E61" s="6">
        <v>1150800</v>
      </c>
      <c r="F61" s="6">
        <v>0</v>
      </c>
      <c r="G61" s="6">
        <v>9831120</v>
      </c>
      <c r="H61" s="6">
        <v>0</v>
      </c>
      <c r="I61" s="6">
        <v>657600</v>
      </c>
      <c r="J61" s="6">
        <v>21700800</v>
      </c>
      <c r="K61" s="6">
        <v>0</v>
      </c>
      <c r="L61" s="6">
        <v>22358400</v>
      </c>
      <c r="M61" s="6">
        <v>32189520</v>
      </c>
    </row>
    <row r="62" spans="2:13" ht="15.4">
      <c r="B62" s="8">
        <v>497.5</v>
      </c>
      <c r="C62" s="3" t="s">
        <v>137</v>
      </c>
      <c r="D62" s="6">
        <v>26268000</v>
      </c>
      <c r="E62" s="6">
        <v>3482500</v>
      </c>
      <c r="F62" s="6">
        <v>0</v>
      </c>
      <c r="G62" s="6">
        <v>29750500</v>
      </c>
      <c r="H62" s="6">
        <v>0</v>
      </c>
      <c r="I62" s="6">
        <v>1990000</v>
      </c>
      <c r="J62" s="6">
        <v>65670000</v>
      </c>
      <c r="K62" s="6">
        <v>0</v>
      </c>
      <c r="L62" s="6">
        <v>67660000</v>
      </c>
      <c r="M62" s="6">
        <v>97410500</v>
      </c>
    </row>
    <row r="63" spans="2:13" ht="15.4">
      <c r="B63" s="8">
        <v>232.1</v>
      </c>
      <c r="C63" s="3" t="s">
        <v>137</v>
      </c>
      <c r="D63" s="6">
        <v>12254880</v>
      </c>
      <c r="E63" s="6">
        <v>1624700</v>
      </c>
      <c r="F63" s="6">
        <v>0</v>
      </c>
      <c r="G63" s="6">
        <v>13879580</v>
      </c>
      <c r="H63" s="6">
        <v>0</v>
      </c>
      <c r="I63" s="6">
        <v>928400</v>
      </c>
      <c r="J63" s="6">
        <v>30637200</v>
      </c>
      <c r="K63" s="6">
        <v>0</v>
      </c>
      <c r="L63" s="6">
        <v>31565600</v>
      </c>
      <c r="M63" s="6">
        <v>45445180</v>
      </c>
    </row>
    <row r="64" spans="2:13" ht="15.4">
      <c r="B64" s="8">
        <v>202.7</v>
      </c>
      <c r="C64" s="3" t="s">
        <v>142</v>
      </c>
      <c r="D64" s="6">
        <v>10702560</v>
      </c>
      <c r="E64" s="6">
        <v>2027000</v>
      </c>
      <c r="F64" s="6">
        <v>0</v>
      </c>
      <c r="G64" s="6">
        <v>12729560</v>
      </c>
      <c r="H64" s="6">
        <v>0</v>
      </c>
      <c r="I64" s="6">
        <v>810800</v>
      </c>
      <c r="J64" s="6">
        <v>26756400</v>
      </c>
      <c r="K64" s="6">
        <v>0</v>
      </c>
      <c r="L64" s="6">
        <v>27567200</v>
      </c>
      <c r="M64" s="6">
        <v>40296760</v>
      </c>
    </row>
    <row r="65" spans="2:13" ht="15.4">
      <c r="B65" s="8">
        <v>575.1</v>
      </c>
      <c r="C65" s="3" t="s">
        <v>137</v>
      </c>
      <c r="D65" s="6">
        <v>30365280</v>
      </c>
      <c r="E65" s="6">
        <v>4025700</v>
      </c>
      <c r="F65" s="6">
        <v>0</v>
      </c>
      <c r="G65" s="6">
        <v>34390980</v>
      </c>
      <c r="H65" s="6">
        <v>0</v>
      </c>
      <c r="I65" s="6">
        <v>2300400</v>
      </c>
      <c r="J65" s="6">
        <v>75913200</v>
      </c>
      <c r="K65" s="6">
        <v>0</v>
      </c>
      <c r="L65" s="6">
        <v>78213600</v>
      </c>
      <c r="M65" s="6">
        <v>112604580</v>
      </c>
    </row>
    <row r="66" spans="2:13" ht="15.4">
      <c r="B66" s="8">
        <v>260.8</v>
      </c>
      <c r="C66" s="3" t="s">
        <v>137</v>
      </c>
      <c r="D66" s="6">
        <v>13770240</v>
      </c>
      <c r="E66" s="6">
        <v>1825600</v>
      </c>
      <c r="F66" s="6">
        <v>0</v>
      </c>
      <c r="G66" s="6">
        <v>15595840</v>
      </c>
      <c r="H66" s="6">
        <v>10800000</v>
      </c>
      <c r="I66" s="6">
        <v>1043200</v>
      </c>
      <c r="J66" s="6">
        <v>34425600</v>
      </c>
      <c r="K66" s="6">
        <v>3000000</v>
      </c>
      <c r="L66" s="6">
        <v>49268800</v>
      </c>
      <c r="M66" s="6">
        <v>64864640</v>
      </c>
    </row>
    <row r="67" spans="2:13" ht="15.4">
      <c r="B67" s="8">
        <v>162</v>
      </c>
      <c r="C67" s="3" t="s">
        <v>142</v>
      </c>
      <c r="D67" s="6">
        <v>8553600</v>
      </c>
      <c r="E67" s="6">
        <v>1620000</v>
      </c>
      <c r="F67" s="6">
        <v>0</v>
      </c>
      <c r="G67" s="6">
        <v>10173600</v>
      </c>
      <c r="H67" s="6">
        <v>0</v>
      </c>
      <c r="I67" s="6">
        <v>648000</v>
      </c>
      <c r="J67" s="6">
        <v>21384000</v>
      </c>
      <c r="K67" s="6">
        <v>0</v>
      </c>
      <c r="L67" s="6">
        <v>22032000</v>
      </c>
      <c r="M67" s="6">
        <v>32205600</v>
      </c>
    </row>
    <row r="68" spans="2:13" ht="15.4">
      <c r="B68" s="8">
        <v>439.4</v>
      </c>
      <c r="C68" s="3" t="s">
        <v>137</v>
      </c>
      <c r="D68" s="6">
        <v>23200320</v>
      </c>
      <c r="E68" s="6">
        <v>3075800</v>
      </c>
      <c r="F68" s="6">
        <v>0</v>
      </c>
      <c r="G68" s="6">
        <v>26276120</v>
      </c>
      <c r="H68" s="6">
        <v>0</v>
      </c>
      <c r="I68" s="6">
        <v>1757600</v>
      </c>
      <c r="J68" s="6">
        <v>58000800</v>
      </c>
      <c r="K68" s="6">
        <v>0</v>
      </c>
      <c r="L68" s="6">
        <v>59758400</v>
      </c>
      <c r="M68" s="6">
        <v>86034520</v>
      </c>
    </row>
    <row r="69" spans="2:13" ht="15.4">
      <c r="B69" s="8">
        <v>148.5</v>
      </c>
      <c r="C69" s="3" t="s">
        <v>137</v>
      </c>
      <c r="D69" s="6">
        <v>7840800</v>
      </c>
      <c r="E69" s="6">
        <v>1039500</v>
      </c>
      <c r="F69" s="6">
        <v>0</v>
      </c>
      <c r="G69" s="6">
        <v>8880300</v>
      </c>
      <c r="H69" s="6">
        <v>1350000</v>
      </c>
      <c r="I69" s="6">
        <v>594000</v>
      </c>
      <c r="J69" s="6">
        <v>19602000</v>
      </c>
      <c r="K69" s="6">
        <v>0</v>
      </c>
      <c r="L69" s="6">
        <v>21546000</v>
      </c>
      <c r="M69" s="6">
        <v>30426300</v>
      </c>
    </row>
    <row r="70" spans="2:13" ht="15.4">
      <c r="B70" s="8">
        <v>132</v>
      </c>
      <c r="C70" s="3" t="s">
        <v>137</v>
      </c>
      <c r="D70" s="6">
        <v>6969600</v>
      </c>
      <c r="E70" s="6">
        <v>924000</v>
      </c>
      <c r="F70" s="6">
        <v>0</v>
      </c>
      <c r="G70" s="6">
        <v>7893600</v>
      </c>
      <c r="H70" s="6">
        <v>8100000</v>
      </c>
      <c r="I70" s="6">
        <v>528000</v>
      </c>
      <c r="J70" s="6">
        <v>17424000</v>
      </c>
      <c r="K70" s="6">
        <v>0</v>
      </c>
      <c r="L70" s="6">
        <v>26052000</v>
      </c>
      <c r="M70" s="6">
        <v>33945600</v>
      </c>
    </row>
    <row r="71" spans="2:13" ht="15.4">
      <c r="B71" s="8">
        <v>208.4</v>
      </c>
      <c r="C71" s="3" t="s">
        <v>137</v>
      </c>
      <c r="D71" s="6">
        <v>11003520</v>
      </c>
      <c r="E71" s="6">
        <v>1458800</v>
      </c>
      <c r="F71" s="6">
        <v>0</v>
      </c>
      <c r="G71" s="6">
        <v>12462320</v>
      </c>
      <c r="H71" s="6">
        <v>0</v>
      </c>
      <c r="I71" s="6">
        <v>833600</v>
      </c>
      <c r="J71" s="6">
        <v>27508800</v>
      </c>
      <c r="K71" s="6">
        <v>0</v>
      </c>
      <c r="L71" s="6">
        <v>28342400</v>
      </c>
      <c r="M71" s="6">
        <v>40804720</v>
      </c>
    </row>
    <row r="72" spans="2:13" ht="15.4">
      <c r="B72" s="8">
        <v>220.9</v>
      </c>
      <c r="C72" s="3" t="s">
        <v>137</v>
      </c>
      <c r="D72" s="6">
        <v>11663520</v>
      </c>
      <c r="E72" s="6">
        <v>1546300</v>
      </c>
      <c r="F72" s="6">
        <v>0</v>
      </c>
      <c r="G72" s="6">
        <v>13209820</v>
      </c>
      <c r="H72" s="6">
        <v>0</v>
      </c>
      <c r="I72" s="6">
        <v>883600</v>
      </c>
      <c r="J72" s="6">
        <v>29158800</v>
      </c>
      <c r="K72" s="6">
        <v>0</v>
      </c>
      <c r="L72" s="6">
        <v>30042400</v>
      </c>
      <c r="M72" s="6">
        <v>43252220</v>
      </c>
    </row>
    <row r="73" spans="2:13" ht="15.4">
      <c r="B73" s="8">
        <v>199.1</v>
      </c>
      <c r="C73" s="3" t="s">
        <v>142</v>
      </c>
      <c r="D73" s="6">
        <v>10512480</v>
      </c>
      <c r="E73" s="6">
        <v>1991000</v>
      </c>
      <c r="F73" s="6">
        <v>0</v>
      </c>
      <c r="G73" s="6">
        <v>12503480</v>
      </c>
      <c r="H73" s="6">
        <v>0</v>
      </c>
      <c r="I73" s="6">
        <v>796400</v>
      </c>
      <c r="J73" s="6">
        <v>26281200</v>
      </c>
      <c r="K73" s="6">
        <v>0</v>
      </c>
      <c r="L73" s="6">
        <v>27077600</v>
      </c>
      <c r="M73" s="6">
        <v>39581080</v>
      </c>
    </row>
    <row r="74" spans="2:13" ht="15.4">
      <c r="B74" s="8">
        <v>341.9</v>
      </c>
      <c r="C74" s="3" t="s">
        <v>137</v>
      </c>
      <c r="D74" s="6">
        <v>18052320</v>
      </c>
      <c r="E74" s="6">
        <v>2393300</v>
      </c>
      <c r="F74" s="6">
        <v>0</v>
      </c>
      <c r="G74" s="6">
        <v>20445620</v>
      </c>
      <c r="H74" s="6">
        <v>48600000</v>
      </c>
      <c r="I74" s="6">
        <v>1367600</v>
      </c>
      <c r="J74" s="6">
        <v>45130800</v>
      </c>
      <c r="K74" s="6">
        <v>3000000</v>
      </c>
      <c r="L74" s="6">
        <v>98098400</v>
      </c>
      <c r="M74" s="6">
        <v>118544020</v>
      </c>
    </row>
    <row r="75" spans="2:13" ht="15.4">
      <c r="B75" s="8">
        <v>244.8</v>
      </c>
      <c r="C75" s="3" t="s">
        <v>137</v>
      </c>
      <c r="D75" s="6">
        <v>12925440</v>
      </c>
      <c r="E75" s="6">
        <v>1713600</v>
      </c>
      <c r="F75" s="6">
        <v>0</v>
      </c>
      <c r="G75" s="6">
        <v>14639040</v>
      </c>
      <c r="H75" s="6">
        <v>0</v>
      </c>
      <c r="I75" s="6">
        <v>979200</v>
      </c>
      <c r="J75" s="6">
        <v>32313600</v>
      </c>
      <c r="K75" s="6">
        <v>0</v>
      </c>
      <c r="L75" s="6">
        <v>33292800</v>
      </c>
      <c r="M75" s="6">
        <v>47931840</v>
      </c>
    </row>
    <row r="76" spans="2:13" ht="15.4">
      <c r="B76" s="8">
        <v>498.6</v>
      </c>
      <c r="C76" s="3" t="s">
        <v>137</v>
      </c>
      <c r="D76" s="6">
        <v>26326080</v>
      </c>
      <c r="E76" s="6">
        <v>3490200</v>
      </c>
      <c r="F76" s="6">
        <v>0</v>
      </c>
      <c r="G76" s="6">
        <v>29816280</v>
      </c>
      <c r="H76" s="6">
        <v>0</v>
      </c>
      <c r="I76" s="6">
        <v>1994400</v>
      </c>
      <c r="J76" s="6">
        <v>65815200</v>
      </c>
      <c r="K76" s="6">
        <v>0</v>
      </c>
      <c r="L76" s="6">
        <v>67809600</v>
      </c>
      <c r="M76" s="6">
        <v>97625880</v>
      </c>
    </row>
    <row r="77" spans="2:13" ht="15.4">
      <c r="B77" s="8">
        <v>230.9</v>
      </c>
      <c r="C77" s="3" t="s">
        <v>137</v>
      </c>
      <c r="D77" s="6">
        <v>12191520</v>
      </c>
      <c r="E77" s="6">
        <v>1616300</v>
      </c>
      <c r="F77" s="6">
        <v>0</v>
      </c>
      <c r="G77" s="6">
        <v>13807820</v>
      </c>
      <c r="H77" s="6">
        <v>0</v>
      </c>
      <c r="I77" s="6">
        <v>923600</v>
      </c>
      <c r="J77" s="6">
        <v>30478800</v>
      </c>
      <c r="K77" s="6">
        <v>0</v>
      </c>
      <c r="L77" s="6">
        <v>31402400</v>
      </c>
      <c r="M77" s="6">
        <v>45210220</v>
      </c>
    </row>
    <row r="78" spans="2:13" ht="15.4">
      <c r="B78" s="8">
        <v>493</v>
      </c>
      <c r="C78" s="3" t="s">
        <v>137</v>
      </c>
      <c r="D78" s="6">
        <v>26030400</v>
      </c>
      <c r="E78" s="6">
        <v>3451000</v>
      </c>
      <c r="F78" s="6">
        <v>0</v>
      </c>
      <c r="G78" s="6">
        <v>29481400</v>
      </c>
      <c r="H78" s="6">
        <v>1350000</v>
      </c>
      <c r="I78" s="6">
        <v>1972000</v>
      </c>
      <c r="J78" s="6">
        <v>65076000</v>
      </c>
      <c r="K78" s="6">
        <v>0</v>
      </c>
      <c r="L78" s="6">
        <v>68398000</v>
      </c>
      <c r="M78" s="6">
        <v>97879400</v>
      </c>
    </row>
    <row r="79" spans="2:13" ht="15.4">
      <c r="B79" s="8">
        <v>177.3</v>
      </c>
      <c r="C79" s="3" t="s">
        <v>142</v>
      </c>
      <c r="D79" s="6">
        <v>9361440</v>
      </c>
      <c r="E79" s="6">
        <v>1773000</v>
      </c>
      <c r="F79" s="6">
        <v>0</v>
      </c>
      <c r="G79" s="6">
        <v>11134440</v>
      </c>
      <c r="H79" s="6">
        <v>0</v>
      </c>
      <c r="I79" s="6">
        <v>709200</v>
      </c>
      <c r="J79" s="6">
        <v>23403600</v>
      </c>
      <c r="K79" s="6">
        <v>0</v>
      </c>
      <c r="L79" s="6">
        <v>24112800</v>
      </c>
      <c r="M79" s="6">
        <v>35247240</v>
      </c>
    </row>
    <row r="80" spans="2:13" ht="15.4">
      <c r="B80" s="8">
        <v>235.5</v>
      </c>
      <c r="C80" s="3" t="s">
        <v>137</v>
      </c>
      <c r="D80" s="6">
        <v>12434400</v>
      </c>
      <c r="E80" s="6">
        <v>1648500</v>
      </c>
      <c r="F80" s="6">
        <v>0</v>
      </c>
      <c r="G80" s="6">
        <v>14082900</v>
      </c>
      <c r="H80" s="6">
        <v>10800000</v>
      </c>
      <c r="I80" s="6">
        <v>942000</v>
      </c>
      <c r="J80" s="6">
        <v>31086000</v>
      </c>
      <c r="K80" s="6">
        <v>0</v>
      </c>
      <c r="L80" s="6">
        <v>42828000</v>
      </c>
      <c r="M80" s="6">
        <v>56910900</v>
      </c>
    </row>
    <row r="81" spans="2:13" ht="15.4">
      <c r="B81" s="8">
        <v>783.1</v>
      </c>
      <c r="C81" s="3" t="s">
        <v>137</v>
      </c>
      <c r="D81" s="6">
        <v>41347680</v>
      </c>
      <c r="E81" s="6">
        <v>5481700</v>
      </c>
      <c r="F81" s="6">
        <v>0</v>
      </c>
      <c r="G81" s="6">
        <v>46829380</v>
      </c>
      <c r="H81" s="6">
        <v>0</v>
      </c>
      <c r="I81" s="6">
        <v>3132400</v>
      </c>
      <c r="J81" s="6">
        <v>103369200</v>
      </c>
      <c r="K81" s="6">
        <v>0</v>
      </c>
      <c r="L81" s="6">
        <v>106501600</v>
      </c>
      <c r="M81" s="6">
        <v>153330980</v>
      </c>
    </row>
    <row r="82" spans="2:13" ht="15.4">
      <c r="B82" s="8">
        <v>236.8</v>
      </c>
      <c r="C82" s="3" t="s">
        <v>142</v>
      </c>
      <c r="D82" s="6">
        <v>12503040</v>
      </c>
      <c r="E82" s="6">
        <v>2368000</v>
      </c>
      <c r="F82" s="6">
        <v>0</v>
      </c>
      <c r="G82" s="6">
        <v>14871040</v>
      </c>
      <c r="H82" s="6">
        <v>0</v>
      </c>
      <c r="I82" s="6">
        <v>947200</v>
      </c>
      <c r="J82" s="6">
        <v>31257600</v>
      </c>
      <c r="K82" s="6">
        <v>0</v>
      </c>
      <c r="L82" s="6">
        <v>32204800</v>
      </c>
      <c r="M82" s="6">
        <v>47075840</v>
      </c>
    </row>
    <row r="83" spans="2:13" ht="15.4">
      <c r="B83" s="8">
        <v>247.8</v>
      </c>
      <c r="C83" s="3" t="s">
        <v>142</v>
      </c>
      <c r="D83" s="6">
        <v>13083840</v>
      </c>
      <c r="E83" s="6">
        <v>2478000</v>
      </c>
      <c r="F83" s="6">
        <v>0</v>
      </c>
      <c r="G83" s="6">
        <v>15561840</v>
      </c>
      <c r="H83" s="6">
        <v>8100000</v>
      </c>
      <c r="I83" s="6">
        <v>991200</v>
      </c>
      <c r="J83" s="6">
        <v>32709600</v>
      </c>
      <c r="K83" s="6">
        <v>3000000</v>
      </c>
      <c r="L83" s="6">
        <v>44800800</v>
      </c>
      <c r="M83" s="6">
        <v>60362640</v>
      </c>
    </row>
    <row r="84" spans="2:13" ht="15.4">
      <c r="B84" s="8">
        <v>78.7</v>
      </c>
      <c r="C84" s="3" t="s">
        <v>142</v>
      </c>
      <c r="D84" s="6">
        <v>4155360</v>
      </c>
      <c r="E84" s="6">
        <v>787000</v>
      </c>
      <c r="F84" s="6">
        <v>0</v>
      </c>
      <c r="G84" s="6">
        <v>4942360</v>
      </c>
      <c r="H84" s="6">
        <v>0</v>
      </c>
      <c r="I84" s="6">
        <v>314800</v>
      </c>
      <c r="J84" s="6">
        <v>10388400</v>
      </c>
      <c r="K84" s="6">
        <v>0</v>
      </c>
      <c r="L84" s="6">
        <v>10703200</v>
      </c>
      <c r="M84" s="6">
        <v>15645560</v>
      </c>
    </row>
    <row r="85" spans="2:13" ht="15.4">
      <c r="B85" s="8">
        <v>778.1</v>
      </c>
      <c r="C85" s="3" t="s">
        <v>142</v>
      </c>
      <c r="D85" s="6">
        <v>41083680</v>
      </c>
      <c r="E85" s="6">
        <v>7781000</v>
      </c>
      <c r="F85" s="6">
        <v>0</v>
      </c>
      <c r="G85" s="6">
        <v>48864680</v>
      </c>
      <c r="H85" s="6">
        <v>0</v>
      </c>
      <c r="I85" s="6">
        <v>3112400</v>
      </c>
      <c r="J85" s="6">
        <v>102709200</v>
      </c>
      <c r="K85" s="6">
        <v>0</v>
      </c>
      <c r="L85" s="6">
        <v>105821600</v>
      </c>
      <c r="M85" s="6">
        <v>154686280</v>
      </c>
    </row>
    <row r="86" spans="2:13" ht="15.4">
      <c r="B86" s="8">
        <v>334.8</v>
      </c>
      <c r="C86" s="3" t="s">
        <v>137</v>
      </c>
      <c r="D86" s="6">
        <v>17677440</v>
      </c>
      <c r="E86" s="6">
        <v>2343600</v>
      </c>
      <c r="F86" s="6">
        <v>0</v>
      </c>
      <c r="G86" s="6">
        <v>20021040</v>
      </c>
      <c r="H86" s="6">
        <v>0</v>
      </c>
      <c r="I86" s="6">
        <v>1339200</v>
      </c>
      <c r="J86" s="6">
        <v>44193600</v>
      </c>
      <c r="K86" s="6">
        <v>0</v>
      </c>
      <c r="L86" s="6">
        <v>45532800</v>
      </c>
      <c r="M86" s="6">
        <v>65553840</v>
      </c>
    </row>
    <row r="87" spans="2:13" ht="15.4">
      <c r="B87" s="8">
        <v>175.2</v>
      </c>
      <c r="C87" s="3" t="s">
        <v>137</v>
      </c>
      <c r="D87" s="6">
        <v>9250560</v>
      </c>
      <c r="E87" s="6">
        <v>1226400</v>
      </c>
      <c r="F87" s="6">
        <v>0</v>
      </c>
      <c r="G87" s="6">
        <v>10476960</v>
      </c>
      <c r="H87" s="6">
        <v>0</v>
      </c>
      <c r="I87" s="6">
        <v>700800</v>
      </c>
      <c r="J87" s="6">
        <v>23126400</v>
      </c>
      <c r="K87" s="6">
        <v>0</v>
      </c>
      <c r="L87" s="6">
        <v>23827200</v>
      </c>
      <c r="M87" s="6">
        <v>34304160</v>
      </c>
    </row>
    <row r="88" spans="2:13" ht="15.4">
      <c r="B88" s="8">
        <v>198.4</v>
      </c>
      <c r="C88" s="3" t="s">
        <v>137</v>
      </c>
      <c r="D88" s="6">
        <v>10475520</v>
      </c>
      <c r="E88" s="6">
        <v>1388800</v>
      </c>
      <c r="F88" s="6">
        <v>0</v>
      </c>
      <c r="G88" s="6">
        <v>11864320</v>
      </c>
      <c r="H88" s="6">
        <v>0</v>
      </c>
      <c r="I88" s="6">
        <v>793600</v>
      </c>
      <c r="J88" s="6">
        <v>26188800</v>
      </c>
      <c r="K88" s="6">
        <v>0</v>
      </c>
      <c r="L88" s="6">
        <v>26982400</v>
      </c>
      <c r="M88" s="6">
        <v>38846720</v>
      </c>
    </row>
    <row r="89" spans="2:13" ht="15.4">
      <c r="B89" s="8">
        <v>611.5</v>
      </c>
      <c r="C89" s="3" t="s">
        <v>137</v>
      </c>
      <c r="D89" s="6">
        <v>32287200</v>
      </c>
      <c r="E89" s="6">
        <v>4280500</v>
      </c>
      <c r="F89" s="6">
        <v>0</v>
      </c>
      <c r="G89" s="6">
        <v>36567700</v>
      </c>
      <c r="H89" s="6">
        <v>0</v>
      </c>
      <c r="I89" s="6">
        <v>2446000</v>
      </c>
      <c r="J89" s="6">
        <v>80718000</v>
      </c>
      <c r="K89" s="6">
        <v>0</v>
      </c>
      <c r="L89" s="6">
        <v>83164000</v>
      </c>
      <c r="M89" s="6">
        <v>119731700</v>
      </c>
    </row>
    <row r="90" spans="2:13" ht="15.4">
      <c r="B90" s="8">
        <v>207.4</v>
      </c>
      <c r="C90" s="3" t="s">
        <v>139</v>
      </c>
      <c r="D90" s="6">
        <v>10950720</v>
      </c>
      <c r="E90" s="6">
        <v>1451800</v>
      </c>
      <c r="F90" s="6">
        <v>0</v>
      </c>
      <c r="G90" s="6">
        <v>12402520</v>
      </c>
      <c r="H90" s="6">
        <v>0</v>
      </c>
      <c r="I90" s="6">
        <v>829600</v>
      </c>
      <c r="J90" s="6">
        <v>27376800</v>
      </c>
      <c r="K90" s="6">
        <v>0</v>
      </c>
      <c r="L90" s="6">
        <v>28206400</v>
      </c>
      <c r="M90" s="6">
        <v>40608920</v>
      </c>
    </row>
    <row r="91" spans="2:13" ht="15.4">
      <c r="B91" s="8">
        <v>444.9</v>
      </c>
      <c r="C91" s="3" t="s">
        <v>137</v>
      </c>
      <c r="D91" s="6">
        <v>23490720</v>
      </c>
      <c r="E91" s="6">
        <v>3114300</v>
      </c>
      <c r="F91" s="6">
        <v>0</v>
      </c>
      <c r="G91" s="6">
        <v>26605020</v>
      </c>
      <c r="H91" s="6">
        <v>2700000</v>
      </c>
      <c r="I91" s="6">
        <v>1779600</v>
      </c>
      <c r="J91" s="6">
        <v>58726800</v>
      </c>
      <c r="K91" s="6">
        <v>0</v>
      </c>
      <c r="L91" s="6">
        <v>63206400</v>
      </c>
      <c r="M91" s="6">
        <v>89811420</v>
      </c>
    </row>
    <row r="92" spans="2:13" ht="15.4">
      <c r="B92" s="8">
        <v>146.69999999999999</v>
      </c>
      <c r="C92" s="3" t="s">
        <v>142</v>
      </c>
      <c r="D92" s="6">
        <v>7745760</v>
      </c>
      <c r="E92" s="6">
        <v>1467000</v>
      </c>
      <c r="F92" s="6">
        <v>0</v>
      </c>
      <c r="G92" s="6">
        <v>9212760</v>
      </c>
      <c r="H92" s="6">
        <v>0</v>
      </c>
      <c r="I92" s="6">
        <v>586800</v>
      </c>
      <c r="J92" s="6">
        <v>19364400</v>
      </c>
      <c r="K92" s="6">
        <v>0</v>
      </c>
      <c r="L92" s="6">
        <v>19951200</v>
      </c>
      <c r="M92" s="6">
        <v>29163960</v>
      </c>
    </row>
    <row r="93" spans="2:13" ht="15.4">
      <c r="B93" s="8">
        <v>373.7</v>
      </c>
      <c r="C93" s="3" t="s">
        <v>137</v>
      </c>
      <c r="D93" s="6">
        <v>19731360</v>
      </c>
      <c r="E93" s="6">
        <v>2615900</v>
      </c>
      <c r="F93" s="6">
        <v>0</v>
      </c>
      <c r="G93" s="6">
        <v>22347260</v>
      </c>
      <c r="H93" s="6">
        <v>2700000</v>
      </c>
      <c r="I93" s="6">
        <v>1494800</v>
      </c>
      <c r="J93" s="6">
        <v>49328400</v>
      </c>
      <c r="K93" s="6">
        <v>3000000</v>
      </c>
      <c r="L93" s="6">
        <v>56523200</v>
      </c>
      <c r="M93" s="6">
        <v>78870460</v>
      </c>
    </row>
    <row r="94" spans="2:13" ht="15.4">
      <c r="B94" s="8">
        <v>438.2</v>
      </c>
      <c r="C94" s="3" t="s">
        <v>139</v>
      </c>
      <c r="D94" s="6">
        <v>23136960</v>
      </c>
      <c r="E94" s="6">
        <v>3067400</v>
      </c>
      <c r="F94" s="6">
        <v>0</v>
      </c>
      <c r="G94" s="6">
        <v>26204360</v>
      </c>
      <c r="H94" s="6">
        <v>0</v>
      </c>
      <c r="I94" s="6">
        <v>1752800</v>
      </c>
      <c r="J94" s="6">
        <v>57842400</v>
      </c>
      <c r="K94" s="6">
        <v>0</v>
      </c>
      <c r="L94" s="6">
        <v>59595200</v>
      </c>
      <c r="M94" s="6">
        <v>85799560</v>
      </c>
    </row>
    <row r="95" spans="2:13" ht="15.4">
      <c r="B95" s="8">
        <v>426.4</v>
      </c>
      <c r="C95" s="3" t="s">
        <v>137</v>
      </c>
      <c r="D95" s="6">
        <v>22513920</v>
      </c>
      <c r="E95" s="6">
        <v>2984800</v>
      </c>
      <c r="F95" s="6">
        <v>0</v>
      </c>
      <c r="G95" s="6">
        <v>25498720</v>
      </c>
      <c r="H95" s="6">
        <v>0</v>
      </c>
      <c r="I95" s="6">
        <v>1705600</v>
      </c>
      <c r="J95" s="6">
        <v>56284800</v>
      </c>
      <c r="K95" s="6">
        <v>0</v>
      </c>
      <c r="L95" s="6">
        <v>57990400</v>
      </c>
      <c r="M95" s="6">
        <v>83489120</v>
      </c>
    </row>
    <row r="96" spans="2:13" ht="15.4">
      <c r="B96" s="8">
        <v>155.9</v>
      </c>
      <c r="C96" s="3" t="s">
        <v>142</v>
      </c>
      <c r="D96" s="6">
        <v>8231520</v>
      </c>
      <c r="E96" s="6">
        <v>1559000</v>
      </c>
      <c r="F96" s="6">
        <v>0</v>
      </c>
      <c r="G96" s="6">
        <v>9790520</v>
      </c>
      <c r="H96" s="6">
        <v>4050000</v>
      </c>
      <c r="I96" s="6">
        <v>623600</v>
      </c>
      <c r="J96" s="6">
        <v>20578800</v>
      </c>
      <c r="K96" s="6">
        <v>0</v>
      </c>
      <c r="L96" s="6">
        <v>25252400</v>
      </c>
      <c r="M96" s="6">
        <v>35042920</v>
      </c>
    </row>
    <row r="97" spans="2:13" ht="15.4">
      <c r="B97" s="8">
        <v>302.8</v>
      </c>
      <c r="C97" s="3" t="s">
        <v>137</v>
      </c>
      <c r="D97" s="6">
        <v>15987840</v>
      </c>
      <c r="E97" s="6">
        <v>2119600</v>
      </c>
      <c r="F97" s="6">
        <v>0</v>
      </c>
      <c r="G97" s="6">
        <v>18107440</v>
      </c>
      <c r="H97" s="6">
        <v>0</v>
      </c>
      <c r="I97" s="6">
        <v>1211200</v>
      </c>
      <c r="J97" s="6">
        <v>39969600</v>
      </c>
      <c r="K97" s="6">
        <v>0</v>
      </c>
      <c r="L97" s="6">
        <v>41180800</v>
      </c>
      <c r="M97" s="6">
        <v>59288240</v>
      </c>
    </row>
    <row r="98" spans="2:13" ht="15.4">
      <c r="B98" s="8">
        <v>281.8</v>
      </c>
      <c r="C98" s="3" t="s">
        <v>142</v>
      </c>
      <c r="D98" s="6">
        <v>14879040</v>
      </c>
      <c r="E98" s="6">
        <v>2818000</v>
      </c>
      <c r="F98" s="6">
        <v>0</v>
      </c>
      <c r="G98" s="6">
        <v>17697040</v>
      </c>
      <c r="H98" s="6">
        <v>2700000</v>
      </c>
      <c r="I98" s="6">
        <v>1127200</v>
      </c>
      <c r="J98" s="6">
        <v>37197600</v>
      </c>
      <c r="K98" s="6">
        <v>3000000</v>
      </c>
      <c r="L98" s="6">
        <v>44024800</v>
      </c>
      <c r="M98" s="6">
        <v>61721840</v>
      </c>
    </row>
    <row r="99" spans="2:13" ht="15.4">
      <c r="B99" s="8">
        <v>404.5</v>
      </c>
      <c r="C99" s="3" t="s">
        <v>137</v>
      </c>
      <c r="D99" s="6">
        <v>21357600</v>
      </c>
      <c r="E99" s="6">
        <v>2831500</v>
      </c>
      <c r="F99" s="6">
        <v>0</v>
      </c>
      <c r="G99" s="6">
        <v>24189100</v>
      </c>
      <c r="H99" s="6">
        <v>0</v>
      </c>
      <c r="I99" s="6">
        <v>1618000</v>
      </c>
      <c r="J99" s="6">
        <v>53394000</v>
      </c>
      <c r="K99" s="6">
        <v>0</v>
      </c>
      <c r="L99" s="6">
        <v>55012000</v>
      </c>
      <c r="M99" s="6">
        <v>79201100</v>
      </c>
    </row>
    <row r="100" spans="2:13" ht="15.4">
      <c r="B100" s="8">
        <v>210.7</v>
      </c>
      <c r="C100" s="3" t="s">
        <v>137</v>
      </c>
      <c r="D100" s="6">
        <v>11124960</v>
      </c>
      <c r="E100" s="6">
        <v>1474900</v>
      </c>
      <c r="F100" s="6">
        <v>0</v>
      </c>
      <c r="G100" s="6">
        <v>12599860</v>
      </c>
      <c r="H100" s="6">
        <v>0</v>
      </c>
      <c r="I100" s="6">
        <v>842800</v>
      </c>
      <c r="J100" s="6">
        <v>27812400</v>
      </c>
      <c r="K100" s="6">
        <v>0</v>
      </c>
      <c r="L100" s="6">
        <v>28655200</v>
      </c>
      <c r="M100" s="6">
        <v>41255060</v>
      </c>
    </row>
    <row r="101" spans="2:13" ht="15.4">
      <c r="B101" s="8">
        <v>571</v>
      </c>
      <c r="C101" s="3" t="s">
        <v>137</v>
      </c>
      <c r="D101" s="6">
        <v>30148800</v>
      </c>
      <c r="E101" s="6">
        <v>3997000</v>
      </c>
      <c r="F101" s="6">
        <v>0</v>
      </c>
      <c r="G101" s="6">
        <v>34145800</v>
      </c>
      <c r="H101" s="6">
        <v>0</v>
      </c>
      <c r="I101" s="6">
        <v>2284000</v>
      </c>
      <c r="J101" s="6">
        <v>75372000</v>
      </c>
      <c r="K101" s="6">
        <v>0</v>
      </c>
      <c r="L101" s="6">
        <v>77656000</v>
      </c>
      <c r="M101" s="6">
        <v>111801800</v>
      </c>
    </row>
    <row r="102" spans="2:13" ht="15.4">
      <c r="B102" s="8">
        <v>883.8</v>
      </c>
      <c r="C102" s="3" t="s">
        <v>137</v>
      </c>
      <c r="D102" s="6">
        <v>46664640</v>
      </c>
      <c r="E102" s="6">
        <v>6186600</v>
      </c>
      <c r="F102" s="6">
        <v>0</v>
      </c>
      <c r="G102" s="6">
        <v>52851240</v>
      </c>
      <c r="H102" s="6">
        <v>0</v>
      </c>
      <c r="I102" s="6">
        <v>3535200</v>
      </c>
      <c r="J102" s="6">
        <v>116661600</v>
      </c>
      <c r="K102" s="6">
        <v>0</v>
      </c>
      <c r="L102" s="6">
        <v>120196800</v>
      </c>
      <c r="M102" s="6">
        <v>173048040</v>
      </c>
    </row>
    <row r="103" spans="2:13" ht="15.4">
      <c r="B103" s="8">
        <v>272.2</v>
      </c>
      <c r="C103" s="3" t="s">
        <v>137</v>
      </c>
      <c r="D103" s="6">
        <v>14372160</v>
      </c>
      <c r="E103" s="6">
        <v>1905400</v>
      </c>
      <c r="F103" s="6">
        <v>0</v>
      </c>
      <c r="G103" s="6">
        <v>16277560</v>
      </c>
      <c r="H103" s="6">
        <v>8100000</v>
      </c>
      <c r="I103" s="6">
        <v>1088800</v>
      </c>
      <c r="J103" s="6">
        <v>35930400</v>
      </c>
      <c r="K103" s="6">
        <v>0</v>
      </c>
      <c r="L103" s="6">
        <v>45119200</v>
      </c>
      <c r="M103" s="6">
        <v>61396760</v>
      </c>
    </row>
    <row r="104" spans="2:13" ht="15.4">
      <c r="B104" s="8">
        <v>577.6</v>
      </c>
      <c r="C104" s="3" t="s">
        <v>137</v>
      </c>
      <c r="D104" s="6">
        <v>30497280</v>
      </c>
      <c r="E104" s="6">
        <v>4043200</v>
      </c>
      <c r="F104" s="6">
        <v>0</v>
      </c>
      <c r="G104" s="6">
        <v>34540480</v>
      </c>
      <c r="H104" s="6">
        <v>2700000</v>
      </c>
      <c r="I104" s="6">
        <v>2310400</v>
      </c>
      <c r="J104" s="6">
        <v>76243200</v>
      </c>
      <c r="K104" s="6">
        <v>3000000</v>
      </c>
      <c r="L104" s="6">
        <v>84253600</v>
      </c>
      <c r="M104" s="6">
        <v>118794080</v>
      </c>
    </row>
    <row r="105" spans="2:13" ht="15.4">
      <c r="B105" s="8">
        <v>590.20000000000005</v>
      </c>
      <c r="C105" s="3" t="s">
        <v>137</v>
      </c>
      <c r="D105" s="6">
        <v>31162560</v>
      </c>
      <c r="E105" s="6">
        <v>4131400</v>
      </c>
      <c r="F105" s="6">
        <v>0</v>
      </c>
      <c r="G105" s="6">
        <v>35293960</v>
      </c>
      <c r="H105" s="6">
        <v>0</v>
      </c>
      <c r="I105" s="6">
        <v>2360800</v>
      </c>
      <c r="J105" s="6">
        <v>77906400</v>
      </c>
      <c r="K105" s="6">
        <v>0</v>
      </c>
      <c r="L105" s="6">
        <v>80267200</v>
      </c>
      <c r="M105" s="6">
        <v>115561160</v>
      </c>
    </row>
    <row r="106" spans="2:13" ht="15.4">
      <c r="B106" s="8">
        <v>427.4</v>
      </c>
      <c r="C106" s="3" t="s">
        <v>137</v>
      </c>
      <c r="D106" s="6">
        <v>22566720</v>
      </c>
      <c r="E106" s="6">
        <v>2991800</v>
      </c>
      <c r="F106" s="6">
        <v>0</v>
      </c>
      <c r="G106" s="6">
        <v>25558520</v>
      </c>
      <c r="H106" s="6">
        <v>13500000</v>
      </c>
      <c r="I106" s="6">
        <v>1709600</v>
      </c>
      <c r="J106" s="6">
        <v>56416800</v>
      </c>
      <c r="K106" s="6">
        <v>0</v>
      </c>
      <c r="L106" s="6">
        <v>71626400</v>
      </c>
      <c r="M106" s="6">
        <v>97184920</v>
      </c>
    </row>
    <row r="107" spans="2:13" ht="15.4">
      <c r="B107" s="8">
        <v>160.1</v>
      </c>
      <c r="C107" s="3" t="s">
        <v>137</v>
      </c>
      <c r="D107" s="6">
        <v>8453280</v>
      </c>
      <c r="E107" s="6">
        <v>1120700</v>
      </c>
      <c r="F107" s="6">
        <v>0</v>
      </c>
      <c r="G107" s="6">
        <v>9573980</v>
      </c>
      <c r="H107" s="6">
        <v>0</v>
      </c>
      <c r="I107" s="6">
        <v>640400</v>
      </c>
      <c r="J107" s="6">
        <v>21133200</v>
      </c>
      <c r="K107" s="6">
        <v>0</v>
      </c>
      <c r="L107" s="6">
        <v>21773600</v>
      </c>
      <c r="M107" s="6">
        <v>31347580</v>
      </c>
    </row>
    <row r="108" spans="2:13" ht="15.4">
      <c r="B108" s="8">
        <v>234.2</v>
      </c>
      <c r="C108" s="3" t="s">
        <v>142</v>
      </c>
      <c r="D108" s="6">
        <v>12365760</v>
      </c>
      <c r="E108" s="6">
        <v>2342000</v>
      </c>
      <c r="F108" s="6">
        <v>0</v>
      </c>
      <c r="G108" s="6">
        <v>14707760</v>
      </c>
      <c r="H108" s="6">
        <v>5400000</v>
      </c>
      <c r="I108" s="6">
        <v>936800</v>
      </c>
      <c r="J108" s="6">
        <v>30914400</v>
      </c>
      <c r="K108" s="6">
        <v>0</v>
      </c>
      <c r="L108" s="6">
        <v>37251200</v>
      </c>
      <c r="M108" s="6">
        <v>51958960</v>
      </c>
    </row>
    <row r="109" spans="2:13" ht="15.4">
      <c r="B109" s="8">
        <v>366.7</v>
      </c>
      <c r="C109" s="3" t="s">
        <v>137</v>
      </c>
      <c r="D109" s="6">
        <v>19361760</v>
      </c>
      <c r="E109" s="6">
        <v>2566900</v>
      </c>
      <c r="F109" s="6">
        <v>0</v>
      </c>
      <c r="G109" s="6">
        <v>21928660</v>
      </c>
      <c r="H109" s="6">
        <v>0</v>
      </c>
      <c r="I109" s="6">
        <v>1466800</v>
      </c>
      <c r="J109" s="6">
        <v>48404400</v>
      </c>
      <c r="K109" s="6">
        <v>0</v>
      </c>
      <c r="L109" s="6">
        <v>49871200</v>
      </c>
      <c r="M109" s="6">
        <v>71799860</v>
      </c>
    </row>
    <row r="110" spans="2:13" ht="15.4">
      <c r="B110" s="8">
        <v>173.2</v>
      </c>
      <c r="C110" s="3" t="s">
        <v>137</v>
      </c>
      <c r="D110" s="6">
        <v>9144960</v>
      </c>
      <c r="E110" s="6">
        <v>1212400</v>
      </c>
      <c r="F110" s="6">
        <v>0</v>
      </c>
      <c r="G110" s="6">
        <v>10357360</v>
      </c>
      <c r="H110" s="6">
        <v>0</v>
      </c>
      <c r="I110" s="6">
        <v>692800</v>
      </c>
      <c r="J110" s="6">
        <v>22862400</v>
      </c>
      <c r="K110" s="6">
        <v>0</v>
      </c>
      <c r="L110" s="6">
        <v>23555200</v>
      </c>
      <c r="M110" s="6">
        <v>33912560</v>
      </c>
    </row>
    <row r="111" spans="2:13" ht="15.4">
      <c r="B111" s="8">
        <v>295</v>
      </c>
      <c r="C111" s="3" t="s">
        <v>137</v>
      </c>
      <c r="D111" s="6">
        <v>15576000</v>
      </c>
      <c r="E111" s="6">
        <v>2065000</v>
      </c>
      <c r="F111" s="6">
        <v>0</v>
      </c>
      <c r="G111" s="6">
        <v>17641000</v>
      </c>
      <c r="H111" s="6">
        <v>0</v>
      </c>
      <c r="I111" s="6">
        <v>1180000</v>
      </c>
      <c r="J111" s="6">
        <v>38940000</v>
      </c>
      <c r="K111" s="6">
        <v>0</v>
      </c>
      <c r="L111" s="6">
        <v>40120000</v>
      </c>
      <c r="M111" s="6">
        <v>57761000</v>
      </c>
    </row>
    <row r="112" spans="2:13" ht="15.4">
      <c r="B112" s="8">
        <v>269.60000000000002</v>
      </c>
      <c r="C112" s="3" t="s">
        <v>137</v>
      </c>
      <c r="D112" s="6">
        <v>14234880</v>
      </c>
      <c r="E112" s="6">
        <v>1887200</v>
      </c>
      <c r="F112" s="6">
        <v>0</v>
      </c>
      <c r="G112" s="6">
        <v>16122080</v>
      </c>
      <c r="H112" s="6">
        <v>0</v>
      </c>
      <c r="I112" s="6">
        <v>1078400</v>
      </c>
      <c r="J112" s="6">
        <v>35587200</v>
      </c>
      <c r="K112" s="6">
        <v>0</v>
      </c>
      <c r="L112" s="6">
        <v>36665600</v>
      </c>
      <c r="M112" s="6">
        <v>52787680</v>
      </c>
    </row>
    <row r="113" spans="2:13" ht="15.4">
      <c r="B113" s="8">
        <v>242.9</v>
      </c>
      <c r="C113" s="3" t="s">
        <v>137</v>
      </c>
      <c r="D113" s="6">
        <v>12825120</v>
      </c>
      <c r="E113" s="6">
        <v>1700300</v>
      </c>
      <c r="F113" s="6">
        <v>0</v>
      </c>
      <c r="G113" s="6">
        <v>14525420</v>
      </c>
      <c r="H113" s="6">
        <v>0</v>
      </c>
      <c r="I113" s="6">
        <v>971600</v>
      </c>
      <c r="J113" s="6">
        <v>32062800</v>
      </c>
      <c r="K113" s="6">
        <v>0</v>
      </c>
      <c r="L113" s="6">
        <v>33034400</v>
      </c>
      <c r="M113" s="6">
        <v>47559820</v>
      </c>
    </row>
    <row r="114" spans="2:13" ht="15.4">
      <c r="B114" s="8">
        <v>200</v>
      </c>
      <c r="C114" s="3" t="s">
        <v>139</v>
      </c>
      <c r="D114" s="6">
        <v>10560000</v>
      </c>
      <c r="E114" s="6">
        <v>1400000</v>
      </c>
      <c r="F114" s="6">
        <v>0</v>
      </c>
      <c r="G114" s="6">
        <v>11960000</v>
      </c>
      <c r="H114" s="6">
        <v>0</v>
      </c>
      <c r="I114" s="6">
        <v>800000</v>
      </c>
      <c r="J114" s="6">
        <v>26400000</v>
      </c>
      <c r="K114" s="6">
        <v>0</v>
      </c>
      <c r="L114" s="6">
        <v>27200000</v>
      </c>
      <c r="M114" s="6">
        <v>39160000</v>
      </c>
    </row>
    <row r="115" spans="2:13" ht="15.4">
      <c r="B115" s="8">
        <v>637.4</v>
      </c>
      <c r="C115" s="3" t="s">
        <v>137</v>
      </c>
      <c r="D115" s="6">
        <v>33654720</v>
      </c>
      <c r="E115" s="6">
        <v>4461800</v>
      </c>
      <c r="F115" s="6">
        <v>0</v>
      </c>
      <c r="G115" s="6">
        <v>38116520</v>
      </c>
      <c r="H115" s="6">
        <v>0</v>
      </c>
      <c r="I115" s="6">
        <v>2549600</v>
      </c>
      <c r="J115" s="6">
        <v>84136800</v>
      </c>
      <c r="K115" s="6">
        <v>0</v>
      </c>
      <c r="L115" s="6">
        <v>86686400</v>
      </c>
      <c r="M115" s="6">
        <v>124802920</v>
      </c>
    </row>
    <row r="116" spans="2:13" ht="15.4">
      <c r="B116" s="8">
        <v>392.8</v>
      </c>
      <c r="C116" s="3" t="s">
        <v>137</v>
      </c>
      <c r="D116" s="6">
        <v>20739840</v>
      </c>
      <c r="E116" s="6">
        <v>2749600</v>
      </c>
      <c r="F116" s="6">
        <v>0</v>
      </c>
      <c r="G116" s="6">
        <v>23489440</v>
      </c>
      <c r="H116" s="6">
        <v>6750000</v>
      </c>
      <c r="I116" s="6">
        <v>1571200</v>
      </c>
      <c r="J116" s="6">
        <v>51849600</v>
      </c>
      <c r="K116" s="6">
        <v>0</v>
      </c>
      <c r="L116" s="6">
        <v>60170800</v>
      </c>
      <c r="M116" s="6">
        <v>83660240</v>
      </c>
    </row>
    <row r="117" spans="2:13" ht="15.4">
      <c r="B117" s="8">
        <v>349.4</v>
      </c>
      <c r="C117" s="3" t="s">
        <v>137</v>
      </c>
      <c r="D117" s="6">
        <v>18448320</v>
      </c>
      <c r="E117" s="6">
        <v>2445800</v>
      </c>
      <c r="F117" s="6">
        <v>0</v>
      </c>
      <c r="G117" s="6">
        <v>20894120</v>
      </c>
      <c r="H117" s="6">
        <v>0</v>
      </c>
      <c r="I117" s="6">
        <v>1397600</v>
      </c>
      <c r="J117" s="6">
        <v>46120800</v>
      </c>
      <c r="K117" s="6">
        <v>0</v>
      </c>
      <c r="L117" s="6">
        <v>47518400</v>
      </c>
      <c r="M117" s="6">
        <v>68412520</v>
      </c>
    </row>
    <row r="118" spans="2:13" ht="15.4">
      <c r="B118" s="8">
        <v>165.1</v>
      </c>
      <c r="C118" s="3" t="s">
        <v>142</v>
      </c>
      <c r="D118" s="6">
        <v>8717280</v>
      </c>
      <c r="E118" s="6">
        <v>1651000</v>
      </c>
      <c r="F118" s="6">
        <v>0</v>
      </c>
      <c r="G118" s="6">
        <v>10368280</v>
      </c>
      <c r="H118" s="6">
        <v>0</v>
      </c>
      <c r="I118" s="6">
        <v>660400</v>
      </c>
      <c r="J118" s="6">
        <v>21793200</v>
      </c>
      <c r="K118" s="6">
        <v>0</v>
      </c>
      <c r="L118" s="6">
        <v>22453600</v>
      </c>
      <c r="M118" s="6">
        <v>32821880</v>
      </c>
    </row>
    <row r="119" spans="2:13" ht="15.4">
      <c r="B119" s="8">
        <v>136.30000000000001</v>
      </c>
      <c r="C119" s="3" t="s">
        <v>142</v>
      </c>
      <c r="D119" s="6">
        <v>7196640</v>
      </c>
      <c r="E119" s="6">
        <v>1363000</v>
      </c>
      <c r="F119" s="6">
        <v>0</v>
      </c>
      <c r="G119" s="6">
        <v>8559640</v>
      </c>
      <c r="H119" s="6">
        <v>13500000</v>
      </c>
      <c r="I119" s="6">
        <v>545200</v>
      </c>
      <c r="J119" s="6">
        <v>17991600</v>
      </c>
      <c r="K119" s="6">
        <v>3000000</v>
      </c>
      <c r="L119" s="6">
        <v>35036800</v>
      </c>
      <c r="M119" s="6">
        <v>43596440</v>
      </c>
    </row>
    <row r="120" spans="2:13" ht="15.4">
      <c r="B120" s="8">
        <v>227.2</v>
      </c>
      <c r="C120" s="3" t="s">
        <v>137</v>
      </c>
      <c r="D120" s="6">
        <v>11996160</v>
      </c>
      <c r="E120" s="6">
        <v>1590400</v>
      </c>
      <c r="F120" s="6">
        <v>0</v>
      </c>
      <c r="G120" s="6">
        <v>13586560</v>
      </c>
      <c r="H120" s="6">
        <v>0</v>
      </c>
      <c r="I120" s="6">
        <v>908800</v>
      </c>
      <c r="J120" s="6">
        <v>29990400</v>
      </c>
      <c r="K120" s="6">
        <v>0</v>
      </c>
      <c r="L120" s="6">
        <v>30899200</v>
      </c>
      <c r="M120" s="6">
        <v>44485760</v>
      </c>
    </row>
    <row r="121" spans="2:13" ht="15.4">
      <c r="B121" s="8">
        <v>301.3</v>
      </c>
      <c r="C121" s="3" t="s">
        <v>137</v>
      </c>
      <c r="D121" s="6">
        <v>15908640</v>
      </c>
      <c r="E121" s="6">
        <v>2109100</v>
      </c>
      <c r="F121" s="6">
        <v>0</v>
      </c>
      <c r="G121" s="6">
        <v>18017740</v>
      </c>
      <c r="H121" s="6">
        <v>0</v>
      </c>
      <c r="I121" s="6">
        <v>1205200</v>
      </c>
      <c r="J121" s="6">
        <v>39771600</v>
      </c>
      <c r="K121" s="6">
        <v>0</v>
      </c>
      <c r="L121" s="6">
        <v>40976800</v>
      </c>
      <c r="M121" s="6">
        <v>58994540</v>
      </c>
    </row>
    <row r="122" spans="2:13" ht="15.4">
      <c r="B122" s="8">
        <v>138</v>
      </c>
      <c r="C122" s="3" t="s">
        <v>142</v>
      </c>
      <c r="D122" s="6">
        <v>7286400</v>
      </c>
      <c r="E122" s="6">
        <v>1380000</v>
      </c>
      <c r="F122" s="6">
        <v>0</v>
      </c>
      <c r="G122" s="6">
        <v>8666400</v>
      </c>
      <c r="H122" s="6">
        <v>5400000</v>
      </c>
      <c r="I122" s="6">
        <v>552000</v>
      </c>
      <c r="J122" s="6">
        <v>18216000</v>
      </c>
      <c r="K122" s="6">
        <v>3000000</v>
      </c>
      <c r="L122" s="6">
        <v>27168000</v>
      </c>
      <c r="M122" s="6">
        <v>35834400</v>
      </c>
    </row>
    <row r="123" spans="2:13" ht="15.4">
      <c r="B123" s="8">
        <v>173.9</v>
      </c>
      <c r="C123" s="3" t="s">
        <v>137</v>
      </c>
      <c r="D123" s="6">
        <v>9181920</v>
      </c>
      <c r="E123" s="6">
        <v>1217300</v>
      </c>
      <c r="F123" s="6">
        <v>0</v>
      </c>
      <c r="G123" s="6">
        <v>10399220</v>
      </c>
      <c r="H123" s="6">
        <v>0</v>
      </c>
      <c r="I123" s="6">
        <v>695600</v>
      </c>
      <c r="J123" s="6">
        <v>22954800</v>
      </c>
      <c r="K123" s="6">
        <v>0</v>
      </c>
      <c r="L123" s="6">
        <v>23650400</v>
      </c>
      <c r="M123" s="6">
        <v>34049620</v>
      </c>
    </row>
    <row r="124" spans="2:13" ht="15.4">
      <c r="B124" s="8">
        <v>199.3</v>
      </c>
      <c r="C124" s="3" t="s">
        <v>137</v>
      </c>
      <c r="D124" s="6">
        <v>10523040</v>
      </c>
      <c r="E124" s="6">
        <v>1395100</v>
      </c>
      <c r="F124" s="6">
        <v>0</v>
      </c>
      <c r="G124" s="6">
        <v>11918140</v>
      </c>
      <c r="H124" s="6">
        <v>0</v>
      </c>
      <c r="I124" s="6">
        <v>797200</v>
      </c>
      <c r="J124" s="6">
        <v>26307600</v>
      </c>
      <c r="K124" s="6">
        <v>0</v>
      </c>
      <c r="L124" s="6">
        <v>27104800</v>
      </c>
      <c r="M124" s="6">
        <v>39022940</v>
      </c>
    </row>
    <row r="125" spans="2:13" ht="15.4">
      <c r="B125" s="8">
        <v>285</v>
      </c>
      <c r="C125" s="3" t="s">
        <v>137</v>
      </c>
      <c r="D125" s="6">
        <v>15048000</v>
      </c>
      <c r="E125" s="6">
        <v>1995000</v>
      </c>
      <c r="F125" s="6">
        <v>0</v>
      </c>
      <c r="G125" s="6">
        <v>17043000</v>
      </c>
      <c r="H125" s="6">
        <v>0</v>
      </c>
      <c r="I125" s="6">
        <v>1140000</v>
      </c>
      <c r="J125" s="6">
        <v>37620000</v>
      </c>
      <c r="K125" s="6">
        <v>0</v>
      </c>
      <c r="L125" s="6">
        <v>38760000</v>
      </c>
      <c r="M125" s="6">
        <v>55803000</v>
      </c>
    </row>
    <row r="126" spans="2:13" ht="15.4">
      <c r="B126" s="8">
        <v>289</v>
      </c>
      <c r="C126" s="3" t="s">
        <v>142</v>
      </c>
      <c r="D126" s="6">
        <v>15259200</v>
      </c>
      <c r="E126" s="6">
        <v>2890000</v>
      </c>
      <c r="F126" s="6">
        <v>0</v>
      </c>
      <c r="G126" s="6">
        <v>18149200</v>
      </c>
      <c r="H126" s="6">
        <v>0</v>
      </c>
      <c r="I126" s="6">
        <v>1156000</v>
      </c>
      <c r="J126" s="6">
        <v>38148000</v>
      </c>
      <c r="K126" s="6">
        <v>0</v>
      </c>
      <c r="L126" s="6">
        <v>39304000</v>
      </c>
      <c r="M126" s="6">
        <v>57453200</v>
      </c>
    </row>
    <row r="127" spans="2:13" ht="15.4">
      <c r="B127" s="8">
        <v>1002.1</v>
      </c>
      <c r="C127" s="3" t="s">
        <v>137</v>
      </c>
      <c r="D127" s="6">
        <v>52910880</v>
      </c>
      <c r="E127" s="6">
        <v>7014700</v>
      </c>
      <c r="F127" s="6">
        <v>0</v>
      </c>
      <c r="G127" s="6">
        <v>59925580</v>
      </c>
      <c r="H127" s="6">
        <v>0</v>
      </c>
      <c r="I127" s="6">
        <v>4008400</v>
      </c>
      <c r="J127" s="6">
        <v>132277200</v>
      </c>
      <c r="K127" s="6">
        <v>0</v>
      </c>
      <c r="L127" s="6">
        <v>136285600</v>
      </c>
      <c r="M127" s="6">
        <v>196211180</v>
      </c>
    </row>
    <row r="128" spans="2:13" ht="15.4">
      <c r="B128" s="8">
        <v>184.2</v>
      </c>
      <c r="C128" s="3" t="s">
        <v>142</v>
      </c>
      <c r="D128" s="6">
        <v>9725760</v>
      </c>
      <c r="E128" s="6">
        <v>1842000</v>
      </c>
      <c r="F128" s="6">
        <v>0</v>
      </c>
      <c r="G128" s="6">
        <v>11567760</v>
      </c>
      <c r="H128" s="6">
        <v>1350000</v>
      </c>
      <c r="I128" s="6">
        <v>736800</v>
      </c>
      <c r="J128" s="6"/>
      <c r="K128" s="6">
        <v>0</v>
      </c>
      <c r="L128" s="6">
        <v>2086800</v>
      </c>
      <c r="M128" s="6">
        <v>13654560</v>
      </c>
    </row>
    <row r="129" spans="2:13" ht="15.4">
      <c r="B129" s="8">
        <v>389.6</v>
      </c>
      <c r="C129" s="3" t="s">
        <v>137</v>
      </c>
      <c r="D129" s="6">
        <v>20570880</v>
      </c>
      <c r="E129" s="6">
        <v>2727200</v>
      </c>
      <c r="F129" s="6">
        <v>0</v>
      </c>
      <c r="G129" s="6">
        <v>23298080</v>
      </c>
      <c r="H129" s="6">
        <v>0</v>
      </c>
      <c r="I129" s="6">
        <v>1558400</v>
      </c>
      <c r="J129" s="6"/>
      <c r="K129" s="6">
        <v>0</v>
      </c>
      <c r="L129" s="6">
        <v>1558400</v>
      </c>
      <c r="M129" s="6">
        <v>24856480</v>
      </c>
    </row>
    <row r="130" spans="2:13" ht="15.4">
      <c r="B130" s="8">
        <v>252.7</v>
      </c>
      <c r="C130" s="3" t="s">
        <v>137</v>
      </c>
      <c r="D130" s="6">
        <v>13342560</v>
      </c>
      <c r="E130" s="6">
        <v>1768900</v>
      </c>
      <c r="F130" s="6">
        <v>0</v>
      </c>
      <c r="G130" s="6">
        <v>15111460</v>
      </c>
      <c r="H130" s="6">
        <v>0</v>
      </c>
      <c r="I130" s="6">
        <v>1010800</v>
      </c>
      <c r="J130" s="6"/>
      <c r="K130" s="6">
        <v>0</v>
      </c>
      <c r="L130" s="6">
        <v>1010800</v>
      </c>
      <c r="M130" s="6">
        <v>16122260</v>
      </c>
    </row>
    <row r="131" spans="2:13" ht="15.4">
      <c r="B131" s="8">
        <v>446.1</v>
      </c>
      <c r="C131" s="3" t="s">
        <v>137</v>
      </c>
      <c r="D131" s="6">
        <v>23554080</v>
      </c>
      <c r="E131" s="6">
        <v>3122700</v>
      </c>
      <c r="F131" s="6">
        <v>0</v>
      </c>
      <c r="G131" s="6">
        <v>26676780</v>
      </c>
      <c r="H131" s="6">
        <v>0</v>
      </c>
      <c r="I131" s="6">
        <v>1784400</v>
      </c>
      <c r="J131" s="6"/>
      <c r="K131" s="6">
        <v>0</v>
      </c>
      <c r="L131" s="6">
        <v>1784400</v>
      </c>
      <c r="M131" s="6">
        <v>28461180</v>
      </c>
    </row>
    <row r="132" spans="2:13" ht="15.4">
      <c r="B132" s="8">
        <v>585.20000000000005</v>
      </c>
      <c r="C132" s="3" t="s">
        <v>137</v>
      </c>
      <c r="D132" s="6">
        <v>30898560</v>
      </c>
      <c r="E132" s="6">
        <v>4096400</v>
      </c>
      <c r="F132" s="6">
        <v>0</v>
      </c>
      <c r="G132" s="6">
        <v>34994960</v>
      </c>
      <c r="H132" s="6">
        <v>37800000</v>
      </c>
      <c r="I132" s="6">
        <v>2340800</v>
      </c>
      <c r="J132" s="6">
        <v>77246400</v>
      </c>
      <c r="K132" s="6">
        <v>3000000</v>
      </c>
      <c r="L132" s="6">
        <v>120387200</v>
      </c>
      <c r="M132" s="6">
        <v>155382160</v>
      </c>
    </row>
    <row r="133" spans="2:13" ht="15.4">
      <c r="B133" s="8">
        <v>299.3</v>
      </c>
      <c r="C133" s="3" t="s">
        <v>137</v>
      </c>
      <c r="D133" s="6">
        <v>15803040</v>
      </c>
      <c r="E133" s="6">
        <v>2095100</v>
      </c>
      <c r="F133" s="6">
        <v>0</v>
      </c>
      <c r="G133" s="6">
        <v>17898140</v>
      </c>
      <c r="H133" s="6">
        <v>0</v>
      </c>
      <c r="I133" s="6">
        <v>1197200</v>
      </c>
      <c r="J133" s="6">
        <v>39507600</v>
      </c>
      <c r="K133" s="6">
        <v>0</v>
      </c>
      <c r="L133" s="6">
        <v>40704800</v>
      </c>
      <c r="M133" s="6">
        <v>58602940</v>
      </c>
    </row>
    <row r="134" spans="2:13" ht="15.4">
      <c r="B134" s="8">
        <v>238.9</v>
      </c>
      <c r="C134" s="3" t="s">
        <v>137</v>
      </c>
      <c r="D134" s="6">
        <v>12613920</v>
      </c>
      <c r="E134" s="6">
        <v>1672300</v>
      </c>
      <c r="F134" s="6">
        <v>0</v>
      </c>
      <c r="G134" s="6">
        <v>14286220</v>
      </c>
      <c r="H134" s="6">
        <v>0</v>
      </c>
      <c r="I134" s="6">
        <v>955600</v>
      </c>
      <c r="J134" s="6">
        <v>31534800</v>
      </c>
      <c r="K134" s="6">
        <v>0</v>
      </c>
      <c r="L134" s="6">
        <v>32490400</v>
      </c>
      <c r="M134" s="6">
        <v>46776620</v>
      </c>
    </row>
    <row r="135" spans="2:13" ht="15.4">
      <c r="B135" s="8">
        <v>385.1</v>
      </c>
      <c r="C135" s="3" t="s">
        <v>137</v>
      </c>
      <c r="D135" s="6">
        <v>20333280</v>
      </c>
      <c r="E135" s="6">
        <v>2695700</v>
      </c>
      <c r="F135" s="6">
        <v>0</v>
      </c>
      <c r="G135" s="6">
        <v>23028980</v>
      </c>
      <c r="H135" s="6">
        <v>0</v>
      </c>
      <c r="I135" s="6">
        <v>1540400</v>
      </c>
      <c r="J135" s="6">
        <v>50833200</v>
      </c>
      <c r="K135" s="6">
        <v>0</v>
      </c>
      <c r="L135" s="6">
        <v>52373600</v>
      </c>
      <c r="M135" s="6">
        <v>75402580</v>
      </c>
    </row>
    <row r="136" spans="2:13" ht="15.4">
      <c r="B136" s="8"/>
      <c r="C136" s="3" t="s">
        <v>142</v>
      </c>
      <c r="D136" s="6">
        <v>0</v>
      </c>
      <c r="E136" s="6">
        <v>0</v>
      </c>
      <c r="F136" s="6">
        <v>0</v>
      </c>
      <c r="G136" s="6">
        <v>0</v>
      </c>
      <c r="H136" s="6">
        <v>21600000</v>
      </c>
      <c r="I136" s="6">
        <v>0</v>
      </c>
      <c r="J136" s="6">
        <v>0</v>
      </c>
      <c r="K136" s="6">
        <v>3000000</v>
      </c>
      <c r="L136" s="6">
        <v>24600000</v>
      </c>
      <c r="M136" s="6">
        <v>24600000</v>
      </c>
    </row>
    <row r="137" spans="2:13" ht="15.4">
      <c r="B137" s="8">
        <v>197</v>
      </c>
      <c r="C137" s="3" t="s">
        <v>137</v>
      </c>
      <c r="D137" s="6">
        <v>10401600</v>
      </c>
      <c r="E137" s="6">
        <v>1379000</v>
      </c>
      <c r="F137" s="6">
        <v>0</v>
      </c>
      <c r="G137" s="6">
        <v>11780600</v>
      </c>
      <c r="H137" s="6">
        <v>0</v>
      </c>
      <c r="I137" s="6">
        <v>788000</v>
      </c>
      <c r="J137" s="6">
        <v>26004000</v>
      </c>
      <c r="K137" s="6">
        <v>0</v>
      </c>
      <c r="L137" s="6">
        <v>26792000</v>
      </c>
      <c r="M137" s="6">
        <v>38572600</v>
      </c>
    </row>
    <row r="138" spans="2:13" ht="15.4">
      <c r="B138" s="8">
        <v>254.2</v>
      </c>
      <c r="C138" s="3" t="s">
        <v>137</v>
      </c>
      <c r="D138" s="6">
        <v>13421760</v>
      </c>
      <c r="E138" s="6">
        <v>1779400</v>
      </c>
      <c r="F138" s="6">
        <v>0</v>
      </c>
      <c r="G138" s="6">
        <v>15201160</v>
      </c>
      <c r="H138" s="6">
        <v>0</v>
      </c>
      <c r="I138" s="6">
        <v>1016800</v>
      </c>
      <c r="J138" s="6">
        <v>33554400</v>
      </c>
      <c r="K138" s="6">
        <v>0</v>
      </c>
      <c r="L138" s="6">
        <v>34571200</v>
      </c>
      <c r="M138" s="6">
        <v>49772360</v>
      </c>
    </row>
    <row r="139" spans="2:13" ht="15.4">
      <c r="B139" s="8">
        <v>231</v>
      </c>
      <c r="C139" s="3" t="s">
        <v>137</v>
      </c>
      <c r="D139" s="6">
        <v>12196800</v>
      </c>
      <c r="E139" s="6">
        <v>1617000</v>
      </c>
      <c r="F139" s="6">
        <v>0</v>
      </c>
      <c r="G139" s="6">
        <v>13813800</v>
      </c>
      <c r="H139" s="6">
        <v>0</v>
      </c>
      <c r="I139" s="6">
        <v>924000</v>
      </c>
      <c r="J139" s="6">
        <v>30492000</v>
      </c>
      <c r="K139" s="6">
        <v>0</v>
      </c>
      <c r="L139" s="6">
        <v>31416000</v>
      </c>
      <c r="M139" s="6">
        <v>45229800</v>
      </c>
    </row>
    <row r="140" spans="2:13" ht="15.4">
      <c r="B140" s="8">
        <v>263.60000000000002</v>
      </c>
      <c r="C140" s="3" t="s">
        <v>142</v>
      </c>
      <c r="D140" s="6">
        <v>13918080</v>
      </c>
      <c r="E140" s="6">
        <v>2636000</v>
      </c>
      <c r="F140" s="6">
        <v>0</v>
      </c>
      <c r="G140" s="6">
        <v>16554080</v>
      </c>
      <c r="H140" s="6">
        <v>0</v>
      </c>
      <c r="I140" s="6">
        <v>1054400</v>
      </c>
      <c r="J140" s="6">
        <v>34795200</v>
      </c>
      <c r="K140" s="6">
        <v>0</v>
      </c>
      <c r="L140" s="6">
        <v>35849600</v>
      </c>
      <c r="M140" s="6">
        <v>52403680</v>
      </c>
    </row>
    <row r="141" spans="2:13" ht="15.4">
      <c r="B141" s="8">
        <v>435.5</v>
      </c>
      <c r="C141" s="3" t="s">
        <v>137</v>
      </c>
      <c r="D141" s="6">
        <v>22994400</v>
      </c>
      <c r="E141" s="6">
        <v>3048500</v>
      </c>
      <c r="F141" s="6">
        <v>0</v>
      </c>
      <c r="G141" s="6">
        <v>26042900</v>
      </c>
      <c r="H141" s="6">
        <v>0</v>
      </c>
      <c r="I141" s="6">
        <v>1742000</v>
      </c>
      <c r="J141" s="6">
        <v>57486000</v>
      </c>
      <c r="K141" s="6">
        <v>0</v>
      </c>
      <c r="L141" s="6">
        <v>59228000</v>
      </c>
      <c r="M141" s="6">
        <v>85270900</v>
      </c>
    </row>
    <row r="142" spans="2:13" ht="15.4">
      <c r="B142" s="8">
        <v>138.6</v>
      </c>
      <c r="C142" s="3" t="s">
        <v>139</v>
      </c>
      <c r="D142" s="6">
        <v>7318080</v>
      </c>
      <c r="E142" s="6">
        <v>970200</v>
      </c>
      <c r="F142" s="6">
        <v>0</v>
      </c>
      <c r="G142" s="6">
        <v>8288280</v>
      </c>
      <c r="H142" s="6">
        <v>2700000</v>
      </c>
      <c r="I142" s="6">
        <v>554400</v>
      </c>
      <c r="J142" s="6">
        <v>18295200</v>
      </c>
      <c r="K142" s="6">
        <v>0</v>
      </c>
      <c r="L142" s="6">
        <v>21549600</v>
      </c>
      <c r="M142" s="6">
        <v>29837880</v>
      </c>
    </row>
    <row r="143" spans="2:13" ht="15.4">
      <c r="B143" s="8">
        <v>265.7</v>
      </c>
      <c r="C143" s="3" t="s">
        <v>137</v>
      </c>
      <c r="D143" s="6">
        <v>14028960</v>
      </c>
      <c r="E143" s="6">
        <v>1859900</v>
      </c>
      <c r="F143" s="6">
        <v>0</v>
      </c>
      <c r="G143" s="6">
        <v>15888860</v>
      </c>
      <c r="H143" s="6">
        <v>1350000</v>
      </c>
      <c r="I143" s="6">
        <v>1062800</v>
      </c>
      <c r="J143" s="6">
        <v>35072400</v>
      </c>
      <c r="K143" s="6">
        <v>0</v>
      </c>
      <c r="L143" s="6">
        <v>37485200</v>
      </c>
      <c r="M143" s="6">
        <v>53374060</v>
      </c>
    </row>
    <row r="144" spans="2:13" ht="15.4">
      <c r="B144" s="8">
        <v>259.8</v>
      </c>
      <c r="C144" s="3" t="s">
        <v>137</v>
      </c>
      <c r="D144" s="6">
        <v>13717440</v>
      </c>
      <c r="E144" s="6">
        <v>1818600</v>
      </c>
      <c r="F144" s="6">
        <v>0</v>
      </c>
      <c r="G144" s="6">
        <v>15536040</v>
      </c>
      <c r="H144" s="6">
        <v>0</v>
      </c>
      <c r="I144" s="6">
        <v>1039200</v>
      </c>
      <c r="J144" s="6">
        <v>34293600</v>
      </c>
      <c r="K144" s="6">
        <v>0</v>
      </c>
      <c r="L144" s="6">
        <v>35332800</v>
      </c>
      <c r="M144" s="6">
        <v>50868840</v>
      </c>
    </row>
    <row r="145" spans="2:13" ht="15.4">
      <c r="B145" s="8">
        <v>100.1</v>
      </c>
      <c r="C145" s="3" t="s">
        <v>137</v>
      </c>
      <c r="D145" s="6">
        <v>5285280</v>
      </c>
      <c r="E145" s="6">
        <v>700700</v>
      </c>
      <c r="F145" s="6">
        <v>0</v>
      </c>
      <c r="G145" s="6">
        <v>5985980</v>
      </c>
      <c r="H145" s="6">
        <v>0</v>
      </c>
      <c r="I145" s="6">
        <v>400400</v>
      </c>
      <c r="J145" s="6">
        <v>13213200</v>
      </c>
      <c r="K145" s="6">
        <v>0</v>
      </c>
      <c r="L145" s="6">
        <v>13613600</v>
      </c>
      <c r="M145" s="6">
        <v>19599580</v>
      </c>
    </row>
    <row r="146" spans="2:13" ht="15.4">
      <c r="B146" s="8">
        <v>351.4</v>
      </c>
      <c r="C146" s="3" t="s">
        <v>137</v>
      </c>
      <c r="D146" s="6">
        <v>18553920</v>
      </c>
      <c r="E146" s="6">
        <v>2459800</v>
      </c>
      <c r="F146" s="6">
        <v>0</v>
      </c>
      <c r="G146" s="6">
        <v>21013720</v>
      </c>
      <c r="H146" s="6">
        <v>8100000</v>
      </c>
      <c r="I146" s="6">
        <v>1405600</v>
      </c>
      <c r="J146" s="6">
        <v>46384800</v>
      </c>
      <c r="K146" s="6">
        <v>3000000</v>
      </c>
      <c r="L146" s="6">
        <v>58890400</v>
      </c>
      <c r="M146" s="6">
        <v>79904120</v>
      </c>
    </row>
    <row r="147" spans="2:13" ht="15.4">
      <c r="B147" s="8">
        <v>223.3</v>
      </c>
      <c r="C147" s="3" t="s">
        <v>137</v>
      </c>
      <c r="D147" s="6">
        <v>11790240</v>
      </c>
      <c r="E147" s="6">
        <v>1563100</v>
      </c>
      <c r="F147" s="6">
        <v>0</v>
      </c>
      <c r="G147" s="6">
        <v>13353340</v>
      </c>
      <c r="H147" s="6">
        <v>2700000</v>
      </c>
      <c r="I147" s="6">
        <v>893200</v>
      </c>
      <c r="J147" s="6">
        <v>29475600</v>
      </c>
      <c r="K147" s="6">
        <v>0</v>
      </c>
      <c r="L147" s="6">
        <v>33068800</v>
      </c>
      <c r="M147" s="6">
        <v>46422140</v>
      </c>
    </row>
    <row r="148" spans="2:13" ht="15.4">
      <c r="B148" s="8">
        <v>157.4</v>
      </c>
      <c r="C148" s="3" t="s">
        <v>142</v>
      </c>
      <c r="D148" s="6">
        <v>8310720</v>
      </c>
      <c r="E148" s="6">
        <v>1574000</v>
      </c>
      <c r="F148" s="6">
        <v>0</v>
      </c>
      <c r="G148" s="6">
        <v>9884720</v>
      </c>
      <c r="H148" s="6">
        <v>0</v>
      </c>
      <c r="I148" s="6">
        <v>629600</v>
      </c>
      <c r="J148" s="6">
        <v>20776800</v>
      </c>
      <c r="K148" s="6">
        <v>0</v>
      </c>
      <c r="L148" s="6">
        <v>21406400</v>
      </c>
      <c r="M148" s="6">
        <v>31291120</v>
      </c>
    </row>
    <row r="149" spans="2:13" ht="15.4">
      <c r="B149" s="8">
        <v>252.3</v>
      </c>
      <c r="C149" s="3" t="s">
        <v>142</v>
      </c>
      <c r="D149" s="6">
        <v>13321440</v>
      </c>
      <c r="E149" s="6">
        <v>2523000</v>
      </c>
      <c r="F149" s="6">
        <v>0</v>
      </c>
      <c r="G149" s="6">
        <v>15844440</v>
      </c>
      <c r="H149" s="6">
        <v>0</v>
      </c>
      <c r="I149" s="6">
        <v>1009200</v>
      </c>
      <c r="J149" s="6">
        <v>33303600</v>
      </c>
      <c r="K149" s="6">
        <v>0</v>
      </c>
      <c r="L149" s="6">
        <v>34312800</v>
      </c>
      <c r="M149" s="6">
        <v>50157240</v>
      </c>
    </row>
    <row r="150" spans="2:13" ht="15.4">
      <c r="B150" s="8">
        <v>588.5</v>
      </c>
      <c r="C150" s="3" t="s">
        <v>137</v>
      </c>
      <c r="D150" s="6">
        <v>31072800</v>
      </c>
      <c r="E150" s="6">
        <v>4119500</v>
      </c>
      <c r="F150" s="6">
        <v>0</v>
      </c>
      <c r="G150" s="6">
        <v>35192300</v>
      </c>
      <c r="H150" s="6">
        <v>0</v>
      </c>
      <c r="I150" s="6">
        <v>2354000</v>
      </c>
      <c r="J150" s="6">
        <v>77682000</v>
      </c>
      <c r="K150" s="6">
        <v>0</v>
      </c>
      <c r="L150" s="6">
        <v>80036000</v>
      </c>
      <c r="M150" s="6">
        <v>115228300</v>
      </c>
    </row>
    <row r="151" spans="2:13" ht="15.4">
      <c r="B151" s="8"/>
      <c r="C151" s="3" t="s">
        <v>142</v>
      </c>
      <c r="D151" s="6">
        <v>0</v>
      </c>
      <c r="E151" s="6">
        <v>0</v>
      </c>
      <c r="F151" s="6">
        <v>0</v>
      </c>
      <c r="G151" s="6">
        <v>0</v>
      </c>
      <c r="H151" s="6">
        <v>13500000</v>
      </c>
      <c r="I151" s="6">
        <v>0</v>
      </c>
      <c r="J151" s="6">
        <v>0</v>
      </c>
      <c r="K151" s="6">
        <v>3000000</v>
      </c>
      <c r="L151" s="6">
        <v>16500000</v>
      </c>
      <c r="M151" s="6">
        <v>16500000</v>
      </c>
    </row>
    <row r="152" spans="2:13" ht="15.4">
      <c r="B152" s="8">
        <v>239.3</v>
      </c>
      <c r="C152" s="3" t="s">
        <v>137</v>
      </c>
      <c r="D152" s="6">
        <v>12635040</v>
      </c>
      <c r="E152" s="6">
        <v>1675100</v>
      </c>
      <c r="F152" s="6">
        <v>0</v>
      </c>
      <c r="G152" s="6">
        <v>14310140</v>
      </c>
      <c r="H152" s="6">
        <v>0</v>
      </c>
      <c r="I152" s="6">
        <v>957200</v>
      </c>
      <c r="J152" s="6">
        <v>31587600</v>
      </c>
      <c r="K152" s="6">
        <v>0</v>
      </c>
      <c r="L152" s="6">
        <v>32544800</v>
      </c>
      <c r="M152" s="6">
        <v>46854940</v>
      </c>
    </row>
    <row r="153" spans="2:13" ht="15.4">
      <c r="B153" s="8">
        <v>321</v>
      </c>
      <c r="C153" s="3" t="s">
        <v>142</v>
      </c>
      <c r="D153" s="6">
        <v>16948800</v>
      </c>
      <c r="E153" s="6">
        <v>3210000</v>
      </c>
      <c r="F153" s="6">
        <v>0</v>
      </c>
      <c r="G153" s="6">
        <v>20158800</v>
      </c>
      <c r="H153" s="6">
        <v>0</v>
      </c>
      <c r="I153" s="6">
        <v>1284000</v>
      </c>
      <c r="J153" s="6">
        <v>42372000</v>
      </c>
      <c r="K153" s="6">
        <v>0</v>
      </c>
      <c r="L153" s="6">
        <v>43656000</v>
      </c>
      <c r="M153" s="6">
        <v>63814800</v>
      </c>
    </row>
    <row r="154" spans="2:13" ht="15.4">
      <c r="B154" s="8">
        <v>567.5</v>
      </c>
      <c r="C154" s="3" t="s">
        <v>137</v>
      </c>
      <c r="D154" s="6">
        <v>29964000</v>
      </c>
      <c r="E154" s="6">
        <v>3972500</v>
      </c>
      <c r="F154" s="6">
        <v>0</v>
      </c>
      <c r="G154" s="6">
        <v>33936500</v>
      </c>
      <c r="H154" s="6">
        <v>0</v>
      </c>
      <c r="I154" s="6">
        <v>2270000</v>
      </c>
      <c r="J154" s="6">
        <v>74910000</v>
      </c>
      <c r="K154" s="6">
        <v>0</v>
      </c>
      <c r="L154" s="6">
        <v>77180000</v>
      </c>
      <c r="M154" s="6">
        <v>111116500</v>
      </c>
    </row>
    <row r="155" spans="2:13" ht="15.4">
      <c r="B155" s="8">
        <v>238.8</v>
      </c>
      <c r="C155" s="3" t="s">
        <v>142</v>
      </c>
      <c r="D155" s="6">
        <v>12608640</v>
      </c>
      <c r="E155" s="6">
        <v>2388000</v>
      </c>
      <c r="F155" s="6">
        <v>0</v>
      </c>
      <c r="G155" s="6">
        <v>14996640</v>
      </c>
      <c r="H155" s="6">
        <v>0</v>
      </c>
      <c r="I155" s="6">
        <v>955200</v>
      </c>
      <c r="J155" s="6">
        <v>31521600</v>
      </c>
      <c r="K155" s="6">
        <v>0</v>
      </c>
      <c r="L155" s="6">
        <v>32476800</v>
      </c>
      <c r="M155" s="6">
        <v>47473440</v>
      </c>
    </row>
    <row r="156" spans="2:13" ht="15.4">
      <c r="B156" s="8">
        <v>648</v>
      </c>
      <c r="C156" s="3" t="s">
        <v>137</v>
      </c>
      <c r="D156" s="6">
        <v>34214400</v>
      </c>
      <c r="E156" s="6">
        <v>4536000</v>
      </c>
      <c r="F156" s="6">
        <v>0</v>
      </c>
      <c r="G156" s="6">
        <v>38750400</v>
      </c>
      <c r="H156" s="6">
        <v>6750000</v>
      </c>
      <c r="I156" s="6">
        <v>2592000</v>
      </c>
      <c r="J156" s="6">
        <v>85536000</v>
      </c>
      <c r="K156" s="6">
        <v>0</v>
      </c>
      <c r="L156" s="6">
        <v>94878000</v>
      </c>
      <c r="M156" s="6">
        <v>133628400</v>
      </c>
    </row>
    <row r="157" spans="2:13" ht="15.4">
      <c r="B157" s="8">
        <v>215</v>
      </c>
      <c r="C157" s="3" t="s">
        <v>139</v>
      </c>
      <c r="D157" s="6">
        <v>11352000</v>
      </c>
      <c r="E157" s="6">
        <v>1505000</v>
      </c>
      <c r="F157" s="6">
        <v>0</v>
      </c>
      <c r="G157" s="6">
        <v>12857000</v>
      </c>
      <c r="H157" s="6">
        <v>0</v>
      </c>
      <c r="I157" s="6">
        <v>860000</v>
      </c>
      <c r="J157" s="6">
        <v>28380000</v>
      </c>
      <c r="K157" s="6">
        <v>0</v>
      </c>
      <c r="L157" s="6">
        <v>29240000</v>
      </c>
      <c r="M157" s="6">
        <v>42097000</v>
      </c>
    </row>
    <row r="158" spans="2:13" ht="15.4">
      <c r="B158" s="8">
        <v>309.5</v>
      </c>
      <c r="C158" s="3" t="s">
        <v>137</v>
      </c>
      <c r="D158" s="6">
        <v>16341600</v>
      </c>
      <c r="E158" s="6">
        <v>2166500</v>
      </c>
      <c r="F158" s="6">
        <v>0</v>
      </c>
      <c r="G158" s="6">
        <v>18508100</v>
      </c>
      <c r="H158" s="6">
        <v>8100000</v>
      </c>
      <c r="I158" s="6">
        <v>1238000</v>
      </c>
      <c r="J158" s="6">
        <v>40854000</v>
      </c>
      <c r="K158" s="6">
        <v>3000000</v>
      </c>
      <c r="L158" s="6">
        <v>53192000</v>
      </c>
      <c r="M158" s="6">
        <v>71700100</v>
      </c>
    </row>
    <row r="159" spans="2:13" ht="15.4">
      <c r="B159" s="8">
        <v>522</v>
      </c>
      <c r="C159" s="3" t="s">
        <v>137</v>
      </c>
      <c r="D159" s="6">
        <v>27561600</v>
      </c>
      <c r="E159" s="6">
        <v>3654000</v>
      </c>
      <c r="F159" s="6">
        <v>0</v>
      </c>
      <c r="G159" s="6">
        <v>31215600</v>
      </c>
      <c r="H159" s="6">
        <v>0</v>
      </c>
      <c r="I159" s="6">
        <v>2088000</v>
      </c>
      <c r="J159" s="6">
        <v>68904000</v>
      </c>
      <c r="K159" s="6">
        <v>0</v>
      </c>
      <c r="L159" s="6">
        <v>70992000</v>
      </c>
      <c r="M159" s="6">
        <v>102207600</v>
      </c>
    </row>
    <row r="160" spans="2:13" ht="15.4">
      <c r="B160" s="8">
        <v>108.2</v>
      </c>
      <c r="C160" s="3" t="s">
        <v>139</v>
      </c>
      <c r="D160" s="6">
        <v>5712960</v>
      </c>
      <c r="E160" s="6">
        <v>757400</v>
      </c>
      <c r="F160" s="6">
        <v>0</v>
      </c>
      <c r="G160" s="6">
        <v>6470360</v>
      </c>
      <c r="H160" s="6">
        <v>0</v>
      </c>
      <c r="I160" s="6">
        <v>432800</v>
      </c>
      <c r="J160" s="6">
        <v>14282400</v>
      </c>
      <c r="K160" s="6">
        <v>0</v>
      </c>
      <c r="L160" s="6">
        <v>14715200</v>
      </c>
      <c r="M160" s="6">
        <v>21185560</v>
      </c>
    </row>
    <row r="161" spans="2:13" ht="15.4">
      <c r="B161" s="8">
        <v>246.1</v>
      </c>
      <c r="C161" s="3" t="s">
        <v>142</v>
      </c>
      <c r="D161" s="6">
        <v>12994080</v>
      </c>
      <c r="E161" s="6">
        <v>2461000</v>
      </c>
      <c r="F161" s="6">
        <v>0</v>
      </c>
      <c r="G161" s="6">
        <v>15455080</v>
      </c>
      <c r="H161" s="6">
        <v>0</v>
      </c>
      <c r="I161" s="6">
        <v>984400</v>
      </c>
      <c r="J161" s="6">
        <v>32485200</v>
      </c>
      <c r="K161" s="6">
        <v>0</v>
      </c>
      <c r="L161" s="6">
        <v>33469600</v>
      </c>
      <c r="M161" s="6">
        <v>48924680</v>
      </c>
    </row>
    <row r="162" spans="2:13" ht="15.4">
      <c r="B162" s="8">
        <v>308.8</v>
      </c>
      <c r="C162" s="3" t="s">
        <v>137</v>
      </c>
      <c r="D162" s="6">
        <v>16304640</v>
      </c>
      <c r="E162" s="6">
        <v>2161600</v>
      </c>
      <c r="F162" s="6">
        <v>0</v>
      </c>
      <c r="G162" s="6">
        <v>18466240</v>
      </c>
      <c r="H162" s="6">
        <v>0</v>
      </c>
      <c r="I162" s="6">
        <v>1235200</v>
      </c>
      <c r="J162" s="6">
        <v>40761600</v>
      </c>
      <c r="K162" s="6">
        <v>0</v>
      </c>
      <c r="L162" s="6">
        <v>41996800</v>
      </c>
      <c r="M162" s="6">
        <v>60463040</v>
      </c>
    </row>
    <row r="163" spans="2:13" ht="15.4">
      <c r="B163" s="8">
        <v>301.8</v>
      </c>
      <c r="C163" s="3" t="s">
        <v>137</v>
      </c>
      <c r="D163" s="6">
        <v>15935040</v>
      </c>
      <c r="E163" s="6">
        <v>2112600</v>
      </c>
      <c r="F163" s="6">
        <v>0</v>
      </c>
      <c r="G163" s="6">
        <v>18047640</v>
      </c>
      <c r="H163" s="6">
        <v>6750000</v>
      </c>
      <c r="I163" s="6">
        <v>1207200</v>
      </c>
      <c r="J163" s="6">
        <v>39837600</v>
      </c>
      <c r="K163" s="6">
        <v>0</v>
      </c>
      <c r="L163" s="6">
        <v>47794800</v>
      </c>
      <c r="M163" s="6">
        <v>65842440</v>
      </c>
    </row>
    <row r="164" spans="2:13" ht="15.4">
      <c r="B164" s="8">
        <v>229.9</v>
      </c>
      <c r="C164" s="3" t="s">
        <v>137</v>
      </c>
      <c r="D164" s="6">
        <v>12138720</v>
      </c>
      <c r="E164" s="6">
        <v>1609300</v>
      </c>
      <c r="F164" s="6">
        <v>0</v>
      </c>
      <c r="G164" s="6">
        <v>13748020</v>
      </c>
      <c r="H164" s="6">
        <v>0</v>
      </c>
      <c r="I164" s="6">
        <v>919600</v>
      </c>
      <c r="J164" s="6">
        <v>30346800</v>
      </c>
      <c r="K164" s="6">
        <v>0</v>
      </c>
      <c r="L164" s="6">
        <v>31266400</v>
      </c>
      <c r="M164" s="6">
        <v>45014420</v>
      </c>
    </row>
    <row r="165" spans="2:13" ht="15.4">
      <c r="B165" s="8">
        <v>498.1</v>
      </c>
      <c r="C165" s="3" t="s">
        <v>139</v>
      </c>
      <c r="D165" s="6">
        <v>26299680</v>
      </c>
      <c r="E165" s="6">
        <v>3486700</v>
      </c>
      <c r="F165" s="6">
        <v>0</v>
      </c>
      <c r="G165" s="6">
        <v>29786380</v>
      </c>
      <c r="H165" s="6">
        <v>13500000</v>
      </c>
      <c r="I165" s="6">
        <v>1992400</v>
      </c>
      <c r="J165" s="6">
        <v>65749200</v>
      </c>
      <c r="K165" s="6">
        <v>3000000</v>
      </c>
      <c r="L165" s="6">
        <v>84241600</v>
      </c>
      <c r="M165" s="6">
        <v>114027980</v>
      </c>
    </row>
    <row r="166" spans="2:13" ht="15.4">
      <c r="B166" s="8">
        <v>575.20000000000005</v>
      </c>
      <c r="C166" s="3" t="s">
        <v>137</v>
      </c>
      <c r="D166" s="6">
        <v>30370560</v>
      </c>
      <c r="E166" s="6">
        <v>4026400</v>
      </c>
      <c r="F166" s="6">
        <v>0</v>
      </c>
      <c r="G166" s="6">
        <v>34396960</v>
      </c>
      <c r="H166" s="6">
        <v>0</v>
      </c>
      <c r="I166" s="6">
        <v>2300800</v>
      </c>
      <c r="J166" s="6">
        <v>75926400</v>
      </c>
      <c r="K166" s="6">
        <v>0</v>
      </c>
      <c r="L166" s="6">
        <v>78227200</v>
      </c>
      <c r="M166" s="6">
        <v>112624160</v>
      </c>
    </row>
    <row r="167" spans="2:13" ht="15.4">
      <c r="B167" s="8">
        <v>166.5</v>
      </c>
      <c r="C167" s="3" t="s">
        <v>137</v>
      </c>
      <c r="D167" s="6">
        <v>8791200</v>
      </c>
      <c r="E167" s="6">
        <v>1165500</v>
      </c>
      <c r="F167" s="6">
        <v>0</v>
      </c>
      <c r="G167" s="6">
        <v>9956700</v>
      </c>
      <c r="H167" s="6">
        <v>0</v>
      </c>
      <c r="I167" s="6">
        <v>666000</v>
      </c>
      <c r="J167" s="6">
        <v>21978000</v>
      </c>
      <c r="K167" s="6">
        <v>0</v>
      </c>
      <c r="L167" s="6">
        <v>22644000</v>
      </c>
      <c r="M167" s="6">
        <v>32600700</v>
      </c>
    </row>
    <row r="168" spans="2:13" ht="15.4">
      <c r="B168" s="8">
        <v>546.4</v>
      </c>
      <c r="C168" s="3" t="s">
        <v>137</v>
      </c>
      <c r="D168" s="6">
        <v>28849920</v>
      </c>
      <c r="E168" s="6">
        <v>3824800</v>
      </c>
      <c r="F168" s="6">
        <v>0</v>
      </c>
      <c r="G168" s="6">
        <v>32674720</v>
      </c>
      <c r="H168" s="6">
        <v>0</v>
      </c>
      <c r="I168" s="6">
        <v>2185600</v>
      </c>
      <c r="J168" s="6">
        <v>72124800</v>
      </c>
      <c r="K168" s="6">
        <v>0</v>
      </c>
      <c r="L168" s="6">
        <v>74310400</v>
      </c>
      <c r="M168" s="6">
        <v>106985120</v>
      </c>
    </row>
    <row r="169" spans="2:13" ht="15.4">
      <c r="B169" s="8">
        <v>331.7</v>
      </c>
      <c r="C169" s="3" t="s">
        <v>137</v>
      </c>
      <c r="D169" s="6">
        <v>17513760</v>
      </c>
      <c r="E169" s="6">
        <v>2321900</v>
      </c>
      <c r="F169" s="6">
        <v>0</v>
      </c>
      <c r="G169" s="6">
        <v>19835660</v>
      </c>
      <c r="H169" s="6">
        <v>0</v>
      </c>
      <c r="I169" s="6">
        <v>1326800</v>
      </c>
      <c r="J169" s="6">
        <v>43784400</v>
      </c>
      <c r="K169" s="6">
        <v>0</v>
      </c>
      <c r="L169" s="6">
        <v>45111200</v>
      </c>
      <c r="M169" s="6">
        <v>64946860</v>
      </c>
    </row>
    <row r="170" spans="2:13" ht="15.4">
      <c r="B170" s="8">
        <v>287.8</v>
      </c>
      <c r="C170" s="3" t="s">
        <v>137</v>
      </c>
      <c r="D170" s="6">
        <v>15195840</v>
      </c>
      <c r="E170" s="6">
        <v>2014600</v>
      </c>
      <c r="F170" s="6">
        <v>0</v>
      </c>
      <c r="G170" s="6">
        <v>17210440</v>
      </c>
      <c r="H170" s="6">
        <v>0</v>
      </c>
      <c r="I170" s="6">
        <v>1151200</v>
      </c>
      <c r="J170" s="6">
        <v>37989600</v>
      </c>
      <c r="K170" s="6">
        <v>0</v>
      </c>
      <c r="L170" s="6">
        <v>39140800</v>
      </c>
      <c r="M170" s="6">
        <v>56351240</v>
      </c>
    </row>
    <row r="171" spans="2:13" ht="15.4">
      <c r="B171" s="8"/>
      <c r="C171" s="3" t="s">
        <v>142</v>
      </c>
      <c r="D171" s="6">
        <v>0</v>
      </c>
      <c r="E171" s="6">
        <v>0</v>
      </c>
      <c r="F171" s="6">
        <v>0</v>
      </c>
      <c r="G171" s="6">
        <v>0</v>
      </c>
      <c r="H171" s="6">
        <v>1350000</v>
      </c>
      <c r="I171" s="6">
        <v>0</v>
      </c>
      <c r="J171" s="6">
        <v>0</v>
      </c>
      <c r="K171" s="6">
        <v>0</v>
      </c>
      <c r="L171" s="6">
        <v>1350000</v>
      </c>
      <c r="M171" s="6">
        <v>1350000</v>
      </c>
    </row>
    <row r="172" spans="2:13" ht="15.4">
      <c r="B172" s="8">
        <v>155.19999999999999</v>
      </c>
      <c r="C172" s="3" t="s">
        <v>137</v>
      </c>
      <c r="D172" s="6">
        <v>8194560</v>
      </c>
      <c r="E172" s="6">
        <v>1086400</v>
      </c>
      <c r="F172" s="6">
        <v>0</v>
      </c>
      <c r="G172" s="6">
        <v>9280960</v>
      </c>
      <c r="H172" s="6">
        <v>0</v>
      </c>
      <c r="I172" s="6">
        <v>620800</v>
      </c>
      <c r="J172" s="6">
        <v>20486400</v>
      </c>
      <c r="K172" s="6">
        <v>0</v>
      </c>
      <c r="L172" s="6">
        <v>21107200</v>
      </c>
      <c r="M172" s="6">
        <v>30388160</v>
      </c>
    </row>
    <row r="173" spans="2:13" ht="15.4">
      <c r="B173" s="8">
        <v>602.5</v>
      </c>
      <c r="C173" s="3" t="s">
        <v>139</v>
      </c>
      <c r="D173" s="6">
        <v>31812000</v>
      </c>
      <c r="E173" s="6">
        <v>4217500</v>
      </c>
      <c r="F173" s="6">
        <v>0</v>
      </c>
      <c r="G173" s="6">
        <v>36029500</v>
      </c>
      <c r="H173" s="6">
        <v>0</v>
      </c>
      <c r="I173" s="6">
        <v>2410000</v>
      </c>
      <c r="J173" s="6">
        <v>79530000</v>
      </c>
      <c r="K173" s="6">
        <v>0</v>
      </c>
      <c r="L173" s="6">
        <v>81940000</v>
      </c>
      <c r="M173" s="6">
        <v>117969500</v>
      </c>
    </row>
    <row r="174" spans="2:13" ht="15.4">
      <c r="B174" s="8">
        <v>239.3</v>
      </c>
      <c r="C174" s="3" t="s">
        <v>137</v>
      </c>
      <c r="D174" s="6">
        <v>12635040</v>
      </c>
      <c r="E174" s="6">
        <v>1675100</v>
      </c>
      <c r="F174" s="6">
        <v>0</v>
      </c>
      <c r="G174" s="6">
        <v>14310140</v>
      </c>
      <c r="H174" s="6">
        <v>0</v>
      </c>
      <c r="I174" s="6">
        <v>957200</v>
      </c>
      <c r="J174" s="6">
        <v>31587600</v>
      </c>
      <c r="K174" s="6">
        <v>0</v>
      </c>
      <c r="L174" s="6">
        <v>32544800</v>
      </c>
      <c r="M174" s="6">
        <v>46854940</v>
      </c>
    </row>
    <row r="175" spans="2:13" ht="15.4">
      <c r="B175" s="8">
        <v>738</v>
      </c>
      <c r="C175" s="3" t="s">
        <v>137</v>
      </c>
      <c r="D175" s="6">
        <v>38966400</v>
      </c>
      <c r="E175" s="6">
        <v>5166000</v>
      </c>
      <c r="F175" s="6">
        <v>0</v>
      </c>
      <c r="G175" s="6">
        <v>44132400</v>
      </c>
      <c r="H175" s="6">
        <v>0</v>
      </c>
      <c r="I175" s="6">
        <v>2952000</v>
      </c>
      <c r="J175" s="6">
        <v>97416000</v>
      </c>
      <c r="K175" s="6">
        <v>0</v>
      </c>
      <c r="L175" s="6">
        <v>100368000</v>
      </c>
      <c r="M175" s="6">
        <v>144500400</v>
      </c>
    </row>
    <row r="176" spans="2:13" ht="15.4">
      <c r="B176" s="8">
        <v>287.7</v>
      </c>
      <c r="C176" s="3" t="s">
        <v>137</v>
      </c>
      <c r="D176" s="6">
        <v>15190560</v>
      </c>
      <c r="E176" s="6">
        <v>2013900</v>
      </c>
      <c r="F176" s="6">
        <v>0</v>
      </c>
      <c r="G176" s="6">
        <v>17204460</v>
      </c>
      <c r="H176" s="6">
        <v>0</v>
      </c>
      <c r="I176" s="6">
        <v>1150800</v>
      </c>
      <c r="J176" s="6">
        <v>37976400</v>
      </c>
      <c r="K176" s="6">
        <v>0</v>
      </c>
      <c r="L176" s="6">
        <v>39127200</v>
      </c>
      <c r="M176" s="6">
        <v>56331660</v>
      </c>
    </row>
    <row r="177" spans="2:13" ht="15.4">
      <c r="B177" s="8">
        <v>193</v>
      </c>
      <c r="C177" s="3" t="s">
        <v>142</v>
      </c>
      <c r="D177" s="6">
        <v>10190400</v>
      </c>
      <c r="E177" s="6">
        <v>1930000</v>
      </c>
      <c r="F177" s="6">
        <v>0</v>
      </c>
      <c r="G177" s="6">
        <v>12120400</v>
      </c>
      <c r="H177" s="6">
        <v>9450000</v>
      </c>
      <c r="I177" s="6">
        <v>772000</v>
      </c>
      <c r="J177" s="6">
        <v>25476000</v>
      </c>
      <c r="K177" s="6">
        <v>0</v>
      </c>
      <c r="L177" s="6">
        <v>35698000</v>
      </c>
      <c r="M177" s="6">
        <v>47818400</v>
      </c>
    </row>
    <row r="178" spans="2:13" ht="15.4">
      <c r="B178" s="8">
        <v>173.9</v>
      </c>
      <c r="C178" s="3" t="s">
        <v>137</v>
      </c>
      <c r="D178" s="6">
        <v>9181920</v>
      </c>
      <c r="E178" s="6">
        <v>1217300</v>
      </c>
      <c r="F178" s="6">
        <v>0</v>
      </c>
      <c r="G178" s="6">
        <v>10399220</v>
      </c>
      <c r="H178" s="6">
        <v>0</v>
      </c>
      <c r="I178" s="6">
        <v>695600</v>
      </c>
      <c r="J178" s="6">
        <v>22954800</v>
      </c>
      <c r="K178" s="6">
        <v>0</v>
      </c>
      <c r="L178" s="6">
        <v>23650400</v>
      </c>
      <c r="M178" s="6">
        <v>34049620</v>
      </c>
    </row>
    <row r="179" spans="2:13" ht="15.4">
      <c r="B179" s="8">
        <v>388.6</v>
      </c>
      <c r="C179" s="3" t="s">
        <v>137</v>
      </c>
      <c r="D179" s="6">
        <v>20518080</v>
      </c>
      <c r="E179" s="6">
        <v>2720200</v>
      </c>
      <c r="F179" s="6">
        <v>0</v>
      </c>
      <c r="G179" s="6">
        <v>23238280</v>
      </c>
      <c r="H179" s="6">
        <v>0</v>
      </c>
      <c r="I179" s="6">
        <v>1554400</v>
      </c>
      <c r="J179" s="6">
        <v>51295200</v>
      </c>
      <c r="K179" s="6">
        <v>0</v>
      </c>
      <c r="L179" s="6">
        <v>52849600</v>
      </c>
      <c r="M179" s="6">
        <v>76087880</v>
      </c>
    </row>
    <row r="180" spans="2:13" ht="15.4">
      <c r="B180" s="8">
        <v>273.5</v>
      </c>
      <c r="C180" s="3" t="s">
        <v>137</v>
      </c>
      <c r="D180" s="6">
        <v>14440800</v>
      </c>
      <c r="E180" s="6">
        <v>1914500</v>
      </c>
      <c r="F180" s="6">
        <v>0</v>
      </c>
      <c r="G180" s="6">
        <v>16355300</v>
      </c>
      <c r="H180" s="6">
        <v>10800000</v>
      </c>
      <c r="I180" s="6">
        <v>1094000</v>
      </c>
      <c r="J180" s="6">
        <v>36102000</v>
      </c>
      <c r="K180" s="6">
        <v>0</v>
      </c>
      <c r="L180" s="6">
        <v>47996000</v>
      </c>
      <c r="M180" s="6">
        <v>64351300</v>
      </c>
    </row>
    <row r="181" spans="2:13" ht="15.4">
      <c r="B181" s="8">
        <v>59.5</v>
      </c>
      <c r="C181" s="3" t="s">
        <v>142</v>
      </c>
      <c r="D181" s="6">
        <v>3141600</v>
      </c>
      <c r="E181" s="6">
        <v>595000</v>
      </c>
      <c r="F181" s="6">
        <v>0</v>
      </c>
      <c r="G181" s="6">
        <v>3736600</v>
      </c>
      <c r="H181" s="6">
        <v>0</v>
      </c>
      <c r="I181" s="6">
        <v>238000</v>
      </c>
      <c r="J181" s="6">
        <v>7854000</v>
      </c>
      <c r="K181" s="6">
        <v>0</v>
      </c>
      <c r="L181" s="6">
        <v>8092000</v>
      </c>
      <c r="M181" s="6">
        <v>11828600</v>
      </c>
    </row>
    <row r="182" spans="2:13" ht="15.4">
      <c r="B182" s="8">
        <v>196.6</v>
      </c>
      <c r="C182" s="3" t="s">
        <v>139</v>
      </c>
      <c r="D182" s="6">
        <v>10380480</v>
      </c>
      <c r="E182" s="6">
        <v>1376200</v>
      </c>
      <c r="F182" s="6">
        <v>0</v>
      </c>
      <c r="G182" s="6">
        <v>11756680</v>
      </c>
      <c r="H182" s="6">
        <v>0</v>
      </c>
      <c r="I182" s="6">
        <v>786400</v>
      </c>
      <c r="J182" s="6">
        <v>25951200</v>
      </c>
      <c r="K182" s="6">
        <v>0</v>
      </c>
      <c r="L182" s="6">
        <v>26737600</v>
      </c>
      <c r="M182" s="6">
        <v>38494280</v>
      </c>
    </row>
    <row r="183" spans="2:13" ht="15.4">
      <c r="B183" s="8">
        <v>292.7</v>
      </c>
      <c r="C183" s="3" t="s">
        <v>137</v>
      </c>
      <c r="D183" s="6">
        <v>15454560</v>
      </c>
      <c r="E183" s="6">
        <v>2048900</v>
      </c>
      <c r="F183" s="6">
        <v>0</v>
      </c>
      <c r="G183" s="6">
        <v>17503460</v>
      </c>
      <c r="H183" s="6">
        <v>0</v>
      </c>
      <c r="I183" s="6">
        <v>1170800</v>
      </c>
      <c r="J183" s="6">
        <v>38636400</v>
      </c>
      <c r="K183" s="6">
        <v>0</v>
      </c>
      <c r="L183" s="6">
        <v>39807200</v>
      </c>
      <c r="M183" s="6">
        <v>57310660</v>
      </c>
    </row>
    <row r="184" spans="2:13" ht="15.4">
      <c r="B184" s="8">
        <v>919</v>
      </c>
      <c r="C184" s="3"/>
      <c r="D184" s="6">
        <v>48523200</v>
      </c>
      <c r="E184" s="6">
        <v>6433000</v>
      </c>
      <c r="F184" s="6">
        <v>0</v>
      </c>
      <c r="G184" s="6">
        <v>54956200</v>
      </c>
      <c r="H184" s="6">
        <v>0</v>
      </c>
      <c r="I184" s="6">
        <v>3676000</v>
      </c>
      <c r="J184" s="6">
        <v>121308000</v>
      </c>
      <c r="K184" s="6">
        <v>0</v>
      </c>
      <c r="L184" s="6">
        <v>124984000</v>
      </c>
      <c r="M184" s="6">
        <v>179940200</v>
      </c>
    </row>
    <row r="185" spans="2:13" ht="15.4">
      <c r="B185" s="8">
        <v>328.8</v>
      </c>
      <c r="C185" s="3" t="s">
        <v>137</v>
      </c>
      <c r="D185" s="6">
        <v>17360640</v>
      </c>
      <c r="E185" s="6">
        <v>2301600</v>
      </c>
      <c r="F185" s="6">
        <v>0</v>
      </c>
      <c r="G185" s="6">
        <v>19662240</v>
      </c>
      <c r="H185" s="6">
        <v>8100000</v>
      </c>
      <c r="I185" s="6">
        <v>1315200</v>
      </c>
      <c r="J185" s="6">
        <v>43401600</v>
      </c>
      <c r="K185" s="6">
        <v>0</v>
      </c>
      <c r="L185" s="6">
        <v>52816800</v>
      </c>
      <c r="M185" s="6">
        <v>72479040</v>
      </c>
    </row>
    <row r="186" spans="2:13" ht="15.4">
      <c r="B186" s="8">
        <v>290.2</v>
      </c>
      <c r="C186" s="3" t="s">
        <v>137</v>
      </c>
      <c r="D186" s="6">
        <v>15322560</v>
      </c>
      <c r="E186" s="6">
        <v>2031400</v>
      </c>
      <c r="F186" s="6">
        <v>0</v>
      </c>
      <c r="G186" s="6">
        <v>17353960</v>
      </c>
      <c r="H186" s="6">
        <v>0</v>
      </c>
      <c r="I186" s="6">
        <v>1160800</v>
      </c>
      <c r="J186" s="6">
        <v>38306400</v>
      </c>
      <c r="K186" s="6">
        <v>0</v>
      </c>
      <c r="L186" s="6">
        <v>39467200</v>
      </c>
      <c r="M186" s="6">
        <v>56821160</v>
      </c>
    </row>
    <row r="187" spans="2:13" ht="15.4">
      <c r="B187" s="8">
        <v>172</v>
      </c>
      <c r="C187" s="3" t="s">
        <v>137</v>
      </c>
      <c r="D187" s="6">
        <v>9081600</v>
      </c>
      <c r="E187" s="6">
        <v>1204000</v>
      </c>
      <c r="F187" s="6">
        <v>0</v>
      </c>
      <c r="G187" s="6">
        <v>10285600</v>
      </c>
      <c r="H187" s="6">
        <v>0</v>
      </c>
      <c r="I187" s="6">
        <v>688000</v>
      </c>
      <c r="J187" s="6">
        <v>22704000</v>
      </c>
      <c r="K187" s="6">
        <v>0</v>
      </c>
      <c r="L187" s="6">
        <v>23392000</v>
      </c>
      <c r="M187" s="6">
        <v>33677600</v>
      </c>
    </row>
    <row r="188" spans="2:13" ht="15.4">
      <c r="B188" s="8">
        <v>764.9</v>
      </c>
      <c r="C188" s="3" t="s">
        <v>137</v>
      </c>
      <c r="D188" s="6">
        <v>40386720</v>
      </c>
      <c r="E188" s="6">
        <v>5354300</v>
      </c>
      <c r="F188" s="6">
        <v>0</v>
      </c>
      <c r="G188" s="6">
        <v>45741020</v>
      </c>
      <c r="H188" s="6">
        <v>5400000</v>
      </c>
      <c r="I188" s="6">
        <v>3059600</v>
      </c>
      <c r="J188" s="6">
        <v>100966800</v>
      </c>
      <c r="K188" s="6">
        <v>3000000</v>
      </c>
      <c r="L188" s="6">
        <v>112426400</v>
      </c>
      <c r="M188" s="6">
        <v>158167420</v>
      </c>
    </row>
    <row r="189" spans="2:13" ht="15.4">
      <c r="B189" s="8">
        <v>808.1</v>
      </c>
      <c r="C189" s="3" t="s">
        <v>137</v>
      </c>
      <c r="D189" s="6">
        <v>42667680</v>
      </c>
      <c r="E189" s="6">
        <v>5656700</v>
      </c>
      <c r="F189" s="6">
        <v>0</v>
      </c>
      <c r="G189" s="6">
        <v>48324380</v>
      </c>
      <c r="H189" s="6">
        <v>0</v>
      </c>
      <c r="I189" s="6">
        <v>3232400</v>
      </c>
      <c r="J189" s="6">
        <v>106669200</v>
      </c>
      <c r="K189" s="6">
        <v>0</v>
      </c>
      <c r="L189" s="6">
        <v>109901600</v>
      </c>
      <c r="M189" s="6">
        <v>158225980</v>
      </c>
    </row>
    <row r="190" spans="2:13" ht="15.4">
      <c r="B190" s="8">
        <v>351</v>
      </c>
      <c r="C190" s="3" t="s">
        <v>137</v>
      </c>
      <c r="D190" s="6">
        <v>18532800</v>
      </c>
      <c r="E190" s="6">
        <v>2457000</v>
      </c>
      <c r="F190" s="6">
        <v>0</v>
      </c>
      <c r="G190" s="6">
        <v>20989800</v>
      </c>
      <c r="H190" s="6">
        <v>5400000</v>
      </c>
      <c r="I190" s="6">
        <v>1404000</v>
      </c>
      <c r="J190" s="6">
        <v>46332000</v>
      </c>
      <c r="K190" s="6">
        <v>3000000</v>
      </c>
      <c r="L190" s="6">
        <v>56136000</v>
      </c>
      <c r="M190" s="6">
        <v>77125800</v>
      </c>
    </row>
    <row r="191" spans="2:13" ht="15.4">
      <c r="B191" s="8">
        <v>429</v>
      </c>
      <c r="C191" s="3" t="s">
        <v>137</v>
      </c>
      <c r="D191" s="6">
        <v>22651200</v>
      </c>
      <c r="E191" s="6">
        <v>3003000</v>
      </c>
      <c r="F191" s="6">
        <v>0</v>
      </c>
      <c r="G191" s="6">
        <v>25654200</v>
      </c>
      <c r="H191" s="6">
        <v>0</v>
      </c>
      <c r="I191" s="6">
        <v>1716000</v>
      </c>
      <c r="J191" s="6">
        <v>56628000</v>
      </c>
      <c r="K191" s="6">
        <v>0</v>
      </c>
      <c r="L191" s="6">
        <v>58344000</v>
      </c>
      <c r="M191" s="6">
        <v>83998200</v>
      </c>
    </row>
    <row r="192" spans="2:13" ht="15.4">
      <c r="B192" s="8">
        <v>301.39999999999998</v>
      </c>
      <c r="C192" s="3" t="s">
        <v>137</v>
      </c>
      <c r="D192" s="6">
        <v>15913920</v>
      </c>
      <c r="E192" s="6">
        <v>2109800</v>
      </c>
      <c r="F192" s="6">
        <v>0</v>
      </c>
      <c r="G192" s="6">
        <v>18023720</v>
      </c>
      <c r="H192" s="6">
        <v>0</v>
      </c>
      <c r="I192" s="6">
        <v>1205600</v>
      </c>
      <c r="J192" s="6">
        <v>39784800</v>
      </c>
      <c r="K192" s="6">
        <v>0</v>
      </c>
      <c r="L192" s="6">
        <v>40990400</v>
      </c>
      <c r="M192" s="6">
        <v>59014120</v>
      </c>
    </row>
    <row r="193" spans="2:13" ht="15.4">
      <c r="B193" s="8">
        <v>127.1</v>
      </c>
      <c r="C193" s="3" t="s">
        <v>142</v>
      </c>
      <c r="D193" s="6">
        <v>6710880</v>
      </c>
      <c r="E193" s="6">
        <v>1271000</v>
      </c>
      <c r="F193" s="6">
        <v>0</v>
      </c>
      <c r="G193" s="6">
        <v>7981880</v>
      </c>
      <c r="H193" s="6">
        <v>8100000</v>
      </c>
      <c r="I193" s="6">
        <v>508400</v>
      </c>
      <c r="J193" s="6">
        <v>16777200</v>
      </c>
      <c r="K193" s="6">
        <v>3000000</v>
      </c>
      <c r="L193" s="6">
        <v>28385600</v>
      </c>
      <c r="M193" s="6">
        <v>36367480</v>
      </c>
    </row>
    <row r="194" spans="2:13" ht="15.4">
      <c r="B194" s="8">
        <v>473.4</v>
      </c>
      <c r="C194" s="3" t="s">
        <v>137</v>
      </c>
      <c r="D194" s="6">
        <v>24995520</v>
      </c>
      <c r="E194" s="6">
        <v>3313800</v>
      </c>
      <c r="F194" s="6">
        <v>0</v>
      </c>
      <c r="G194" s="6">
        <v>28309320</v>
      </c>
      <c r="H194" s="6">
        <v>0</v>
      </c>
      <c r="I194" s="6">
        <v>1893600</v>
      </c>
      <c r="J194" s="6">
        <v>62488800</v>
      </c>
      <c r="K194" s="6">
        <v>0</v>
      </c>
      <c r="L194" s="6">
        <v>64382400</v>
      </c>
      <c r="M194" s="6">
        <v>92691720</v>
      </c>
    </row>
    <row r="195" spans="2:13" ht="15.4">
      <c r="B195" s="8">
        <v>229.7</v>
      </c>
      <c r="C195" s="3" t="s">
        <v>137</v>
      </c>
      <c r="D195" s="6">
        <v>12128160</v>
      </c>
      <c r="E195" s="6">
        <v>1607900</v>
      </c>
      <c r="F195" s="6">
        <v>0</v>
      </c>
      <c r="G195" s="6">
        <v>13736060</v>
      </c>
      <c r="H195" s="6">
        <v>0</v>
      </c>
      <c r="I195" s="6">
        <v>918800</v>
      </c>
      <c r="J195" s="6">
        <v>30320400</v>
      </c>
      <c r="K195" s="6">
        <v>0</v>
      </c>
      <c r="L195" s="6">
        <v>31239200</v>
      </c>
      <c r="M195" s="6">
        <v>44975260</v>
      </c>
    </row>
    <row r="196" spans="2:13" ht="15.4">
      <c r="B196" s="8">
        <v>309</v>
      </c>
      <c r="C196" s="3" t="s">
        <v>137</v>
      </c>
      <c r="D196" s="6">
        <v>16315200</v>
      </c>
      <c r="E196" s="6">
        <v>2163000</v>
      </c>
      <c r="F196" s="6">
        <v>0</v>
      </c>
      <c r="G196" s="6">
        <v>18478200</v>
      </c>
      <c r="H196" s="6">
        <v>0</v>
      </c>
      <c r="I196" s="6">
        <v>1236000</v>
      </c>
      <c r="J196" s="6">
        <v>40788000</v>
      </c>
      <c r="K196" s="6">
        <v>0</v>
      </c>
      <c r="L196" s="6">
        <v>42024000</v>
      </c>
      <c r="M196" s="6">
        <v>60502200</v>
      </c>
    </row>
    <row r="197" spans="2:13" ht="15.4">
      <c r="B197" s="8">
        <v>387.9</v>
      </c>
      <c r="C197" s="3" t="s">
        <v>137</v>
      </c>
      <c r="D197" s="6">
        <v>20481120</v>
      </c>
      <c r="E197" s="6">
        <v>2715300</v>
      </c>
      <c r="F197" s="6">
        <v>0</v>
      </c>
      <c r="G197" s="6">
        <v>23196420</v>
      </c>
      <c r="H197" s="6">
        <v>8100000</v>
      </c>
      <c r="I197" s="6">
        <v>1551600</v>
      </c>
      <c r="J197" s="6">
        <v>51202800</v>
      </c>
      <c r="K197" s="6">
        <v>3000000</v>
      </c>
      <c r="L197" s="6">
        <v>63854400</v>
      </c>
      <c r="M197" s="6">
        <v>87050820</v>
      </c>
    </row>
    <row r="198" spans="2:13" ht="15.4">
      <c r="B198" s="8">
        <v>271.5</v>
      </c>
      <c r="C198" s="3" t="s">
        <v>142</v>
      </c>
      <c r="D198" s="6">
        <v>14335200</v>
      </c>
      <c r="E198" s="6">
        <v>2715000</v>
      </c>
      <c r="F198" s="6">
        <v>0</v>
      </c>
      <c r="G198" s="6">
        <v>17050200</v>
      </c>
      <c r="H198" s="6">
        <v>0</v>
      </c>
      <c r="I198" s="6">
        <v>1086000</v>
      </c>
      <c r="J198" s="6">
        <v>35838000</v>
      </c>
      <c r="K198" s="6">
        <v>0</v>
      </c>
      <c r="L198" s="6">
        <v>36924000</v>
      </c>
      <c r="M198" s="6">
        <v>53974200</v>
      </c>
    </row>
    <row r="199" spans="2:13" ht="15.4">
      <c r="B199" s="8">
        <v>623.79999999999995</v>
      </c>
      <c r="C199" s="3" t="s">
        <v>137</v>
      </c>
      <c r="D199" s="6">
        <v>32936640</v>
      </c>
      <c r="E199" s="6">
        <v>4366600</v>
      </c>
      <c r="F199" s="6">
        <v>0</v>
      </c>
      <c r="G199" s="6">
        <v>37303240</v>
      </c>
      <c r="H199" s="6">
        <v>0</v>
      </c>
      <c r="I199" s="6">
        <v>2495200</v>
      </c>
      <c r="J199" s="6">
        <v>82341600</v>
      </c>
      <c r="K199" s="6">
        <v>0</v>
      </c>
      <c r="L199" s="6">
        <v>84836800</v>
      </c>
      <c r="M199" s="6">
        <v>122140040</v>
      </c>
    </row>
    <row r="200" spans="2:13" ht="15.4">
      <c r="B200" s="8">
        <v>105.2</v>
      </c>
      <c r="C200" s="3" t="s">
        <v>137</v>
      </c>
      <c r="D200" s="6">
        <v>5554560</v>
      </c>
      <c r="E200" s="6">
        <v>736400</v>
      </c>
      <c r="F200" s="6">
        <v>0</v>
      </c>
      <c r="G200" s="6">
        <v>6290960</v>
      </c>
      <c r="H200" s="6">
        <v>0</v>
      </c>
      <c r="I200" s="6">
        <v>420800</v>
      </c>
      <c r="J200" s="6">
        <v>13886400</v>
      </c>
      <c r="K200" s="6">
        <v>0</v>
      </c>
      <c r="L200" s="6">
        <v>14307200</v>
      </c>
      <c r="M200" s="6">
        <v>20598160</v>
      </c>
    </row>
    <row r="201" spans="2:13" ht="15.4">
      <c r="B201" s="8">
        <v>169.9</v>
      </c>
      <c r="C201" s="3" t="s">
        <v>139</v>
      </c>
      <c r="D201" s="6">
        <v>8970720</v>
      </c>
      <c r="E201" s="6">
        <v>1189300</v>
      </c>
      <c r="F201" s="6">
        <v>0</v>
      </c>
      <c r="G201" s="6">
        <v>10160020</v>
      </c>
      <c r="H201" s="6">
        <v>1350000</v>
      </c>
      <c r="I201" s="6">
        <v>679600</v>
      </c>
      <c r="J201" s="6">
        <v>22426800</v>
      </c>
      <c r="K201" s="6">
        <v>0</v>
      </c>
      <c r="L201" s="6">
        <v>24456400</v>
      </c>
      <c r="M201" s="6">
        <v>34616420</v>
      </c>
    </row>
    <row r="202" spans="2:13" ht="15.4">
      <c r="B202" s="8">
        <v>329.4</v>
      </c>
      <c r="C202" s="3" t="s">
        <v>137</v>
      </c>
      <c r="D202" s="6">
        <v>17392320</v>
      </c>
      <c r="E202" s="6">
        <v>2305800</v>
      </c>
      <c r="F202" s="6">
        <v>0</v>
      </c>
      <c r="G202" s="6">
        <v>19698120</v>
      </c>
      <c r="H202" s="6">
        <v>0</v>
      </c>
      <c r="I202" s="6">
        <v>1317600</v>
      </c>
      <c r="J202" s="6">
        <v>43480800</v>
      </c>
      <c r="K202" s="6">
        <v>0</v>
      </c>
      <c r="L202" s="6">
        <v>44798400</v>
      </c>
      <c r="M202" s="6">
        <v>64496520</v>
      </c>
    </row>
    <row r="203" spans="2:13" ht="15.4">
      <c r="B203" s="8">
        <v>73</v>
      </c>
      <c r="C203" s="3" t="s">
        <v>142</v>
      </c>
      <c r="D203" s="6">
        <v>3854400</v>
      </c>
      <c r="E203" s="6">
        <v>730000</v>
      </c>
      <c r="F203" s="6">
        <v>0</v>
      </c>
      <c r="G203" s="6">
        <v>4584400</v>
      </c>
      <c r="H203" s="6">
        <v>16200000</v>
      </c>
      <c r="I203" s="6">
        <v>292000</v>
      </c>
      <c r="J203" s="6">
        <v>9636000</v>
      </c>
      <c r="K203" s="6">
        <v>3000000</v>
      </c>
      <c r="L203" s="6">
        <v>29128000</v>
      </c>
      <c r="M203" s="6">
        <v>33712400</v>
      </c>
    </row>
    <row r="204" spans="2:13" ht="15.4">
      <c r="B204" s="8">
        <v>364.9</v>
      </c>
      <c r="C204" s="3" t="s">
        <v>137</v>
      </c>
      <c r="D204" s="6">
        <v>19266720</v>
      </c>
      <c r="E204" s="6">
        <v>2554300</v>
      </c>
      <c r="F204" s="6">
        <v>0</v>
      </c>
      <c r="G204" s="6">
        <v>21821020</v>
      </c>
      <c r="H204" s="6">
        <v>0</v>
      </c>
      <c r="I204" s="6">
        <v>1459600</v>
      </c>
      <c r="J204" s="6">
        <v>48166800</v>
      </c>
      <c r="K204" s="6">
        <v>0</v>
      </c>
      <c r="L204" s="6">
        <v>49626400</v>
      </c>
      <c r="M204" s="6">
        <v>71447420</v>
      </c>
    </row>
    <row r="205" spans="2:13" ht="15.4">
      <c r="B205" s="8">
        <v>275.2</v>
      </c>
      <c r="C205" s="3" t="s">
        <v>137</v>
      </c>
      <c r="D205" s="6">
        <v>14530560</v>
      </c>
      <c r="E205" s="6">
        <v>1926400</v>
      </c>
      <c r="F205" s="6">
        <v>0</v>
      </c>
      <c r="G205" s="6">
        <v>16456960</v>
      </c>
      <c r="H205" s="6">
        <v>0</v>
      </c>
      <c r="I205" s="6">
        <v>1100800</v>
      </c>
      <c r="J205" s="6">
        <v>36326400</v>
      </c>
      <c r="K205" s="6">
        <v>0</v>
      </c>
      <c r="L205" s="6">
        <v>37427200</v>
      </c>
      <c r="M205" s="6">
        <v>53884160</v>
      </c>
    </row>
    <row r="206" spans="2:13" ht="15.4">
      <c r="B206" s="8">
        <v>739.9</v>
      </c>
      <c r="C206" s="3" t="s">
        <v>137</v>
      </c>
      <c r="D206" s="6">
        <v>39066720</v>
      </c>
      <c r="E206" s="6">
        <v>5179300</v>
      </c>
      <c r="F206" s="6">
        <v>0</v>
      </c>
      <c r="G206" s="6">
        <v>44246020</v>
      </c>
      <c r="H206" s="6">
        <v>0</v>
      </c>
      <c r="I206" s="6">
        <v>2959600</v>
      </c>
      <c r="J206" s="6">
        <v>97666800</v>
      </c>
      <c r="K206" s="6">
        <v>0</v>
      </c>
      <c r="L206" s="6">
        <v>100626400</v>
      </c>
      <c r="M206" s="6">
        <v>144872420</v>
      </c>
    </row>
    <row r="207" spans="2:13" ht="15.4">
      <c r="B207" s="8">
        <v>141.9</v>
      </c>
      <c r="C207" s="3" t="s">
        <v>137</v>
      </c>
      <c r="D207" s="6">
        <v>7492320</v>
      </c>
      <c r="E207" s="6">
        <v>993300</v>
      </c>
      <c r="F207" s="6">
        <v>0</v>
      </c>
      <c r="G207" s="6">
        <v>8485620</v>
      </c>
      <c r="H207" s="6">
        <v>16200000</v>
      </c>
      <c r="I207" s="6">
        <v>567600</v>
      </c>
      <c r="J207" s="6">
        <v>18730800</v>
      </c>
      <c r="K207" s="6">
        <v>3000000</v>
      </c>
      <c r="L207" s="6">
        <v>38498400</v>
      </c>
      <c r="M207" s="6">
        <v>46984020</v>
      </c>
    </row>
    <row r="208" spans="2:13" ht="15.4">
      <c r="B208" s="8">
        <v>236</v>
      </c>
      <c r="C208" s="3" t="s">
        <v>137</v>
      </c>
      <c r="D208" s="6">
        <v>12460800</v>
      </c>
      <c r="E208" s="6">
        <v>1652000</v>
      </c>
      <c r="F208" s="6">
        <v>0</v>
      </c>
      <c r="G208" s="6">
        <v>14112800</v>
      </c>
      <c r="H208" s="6">
        <v>0</v>
      </c>
      <c r="I208" s="6">
        <v>944000</v>
      </c>
      <c r="J208" s="6">
        <v>31152000</v>
      </c>
      <c r="K208" s="6">
        <v>0</v>
      </c>
      <c r="L208" s="6">
        <v>32096000</v>
      </c>
      <c r="M208" s="6">
        <v>46208800</v>
      </c>
    </row>
    <row r="209" spans="2:13" ht="15.4">
      <c r="B209" s="8">
        <v>130.1</v>
      </c>
      <c r="C209" s="3" t="s">
        <v>142</v>
      </c>
      <c r="D209" s="6">
        <v>6869280</v>
      </c>
      <c r="E209" s="6">
        <v>1301000</v>
      </c>
      <c r="F209" s="6">
        <v>0</v>
      </c>
      <c r="G209" s="6">
        <v>8170280</v>
      </c>
      <c r="H209" s="6">
        <v>0</v>
      </c>
      <c r="I209" s="6">
        <v>520400</v>
      </c>
      <c r="J209" s="6">
        <v>17173200</v>
      </c>
      <c r="K209" s="6">
        <v>0</v>
      </c>
      <c r="L209" s="6">
        <v>17693600</v>
      </c>
      <c r="M209" s="6">
        <v>25863880</v>
      </c>
    </row>
    <row r="210" spans="2:13" ht="15.4">
      <c r="B210" s="8">
        <v>200.1</v>
      </c>
      <c r="C210" s="3" t="s">
        <v>137</v>
      </c>
      <c r="D210" s="6">
        <v>10565280</v>
      </c>
      <c r="E210" s="6">
        <v>1400700</v>
      </c>
      <c r="F210" s="6">
        <v>0</v>
      </c>
      <c r="G210" s="6">
        <v>11965980</v>
      </c>
      <c r="H210" s="6">
        <v>0</v>
      </c>
      <c r="I210" s="6">
        <v>800400</v>
      </c>
      <c r="J210" s="6">
        <v>26413200</v>
      </c>
      <c r="K210" s="6">
        <v>0</v>
      </c>
      <c r="L210" s="6">
        <v>27213600</v>
      </c>
      <c r="M210" s="6">
        <v>39179580</v>
      </c>
    </row>
    <row r="211" spans="2:13" ht="15.4">
      <c r="B211" s="8">
        <v>673.4</v>
      </c>
      <c r="C211" s="3" t="s">
        <v>137</v>
      </c>
      <c r="D211" s="6">
        <v>35555520</v>
      </c>
      <c r="E211" s="6">
        <v>4713800</v>
      </c>
      <c r="F211" s="6">
        <v>0</v>
      </c>
      <c r="G211" s="6">
        <v>40269320</v>
      </c>
      <c r="H211" s="6">
        <v>5400000</v>
      </c>
      <c r="I211" s="6">
        <v>2693600</v>
      </c>
      <c r="J211" s="6">
        <v>88888800</v>
      </c>
      <c r="K211" s="6">
        <v>0</v>
      </c>
      <c r="L211" s="6">
        <v>96982400</v>
      </c>
      <c r="M211" s="6">
        <v>137251720</v>
      </c>
    </row>
    <row r="212" spans="2:13" ht="15.4">
      <c r="B212" s="8">
        <v>152.4</v>
      </c>
      <c r="C212" s="3" t="s">
        <v>142</v>
      </c>
      <c r="D212" s="6">
        <v>8046720</v>
      </c>
      <c r="E212" s="6">
        <v>1524000</v>
      </c>
      <c r="F212" s="6">
        <v>0</v>
      </c>
      <c r="G212" s="6">
        <v>9570720</v>
      </c>
      <c r="H212" s="6">
        <v>0</v>
      </c>
      <c r="I212" s="6">
        <v>609600</v>
      </c>
      <c r="J212" s="6">
        <v>20116800</v>
      </c>
      <c r="K212" s="6">
        <v>0</v>
      </c>
      <c r="L212" s="6">
        <v>20726400</v>
      </c>
      <c r="M212" s="6">
        <v>30297120</v>
      </c>
    </row>
    <row r="213" spans="2:13" ht="15.4">
      <c r="B213" s="8">
        <v>204</v>
      </c>
      <c r="C213" s="3" t="s">
        <v>137</v>
      </c>
      <c r="D213" s="6">
        <v>10771200</v>
      </c>
      <c r="E213" s="6">
        <v>1428000</v>
      </c>
      <c r="F213" s="6">
        <v>0</v>
      </c>
      <c r="G213" s="6">
        <v>12199200</v>
      </c>
      <c r="H213" s="6">
        <v>0</v>
      </c>
      <c r="I213" s="6">
        <v>816000</v>
      </c>
      <c r="J213" s="6">
        <v>26928000</v>
      </c>
      <c r="K213" s="6">
        <v>0</v>
      </c>
      <c r="L213" s="6">
        <v>27744000</v>
      </c>
      <c r="M213" s="6">
        <v>39943200</v>
      </c>
    </row>
    <row r="214" spans="2:13" ht="15.4">
      <c r="B214" s="8">
        <v>184.4</v>
      </c>
      <c r="C214" s="3" t="s">
        <v>142</v>
      </c>
      <c r="D214" s="6">
        <v>9736320</v>
      </c>
      <c r="E214" s="6">
        <v>1844000</v>
      </c>
      <c r="F214" s="6">
        <v>0</v>
      </c>
      <c r="G214" s="6">
        <v>11580320</v>
      </c>
      <c r="H214" s="6">
        <v>8100000</v>
      </c>
      <c r="I214" s="6">
        <v>737600</v>
      </c>
      <c r="J214" s="6">
        <v>24340800</v>
      </c>
      <c r="K214" s="6">
        <v>0</v>
      </c>
      <c r="L214" s="6">
        <v>33178400</v>
      </c>
      <c r="M214" s="6">
        <v>44758720</v>
      </c>
    </row>
    <row r="215" spans="2:13" ht="15.4">
      <c r="B215" s="8">
        <v>264.2</v>
      </c>
      <c r="C215" s="3" t="s">
        <v>137</v>
      </c>
      <c r="D215" s="6">
        <v>13949760</v>
      </c>
      <c r="E215" s="6">
        <v>1849400</v>
      </c>
      <c r="F215" s="6">
        <v>0</v>
      </c>
      <c r="G215" s="6">
        <v>15799160</v>
      </c>
      <c r="H215" s="6">
        <v>0</v>
      </c>
      <c r="I215" s="6">
        <v>1056800</v>
      </c>
      <c r="J215" s="6">
        <v>34874400</v>
      </c>
      <c r="K215" s="6">
        <v>0</v>
      </c>
      <c r="L215" s="6">
        <v>35931200</v>
      </c>
      <c r="M215" s="6">
        <v>51730360</v>
      </c>
    </row>
    <row r="216" spans="2:13" ht="15.4">
      <c r="B216" s="8">
        <v>226.5</v>
      </c>
      <c r="C216" s="3" t="s">
        <v>137</v>
      </c>
      <c r="D216" s="6">
        <v>11959200</v>
      </c>
      <c r="E216" s="6">
        <v>1585500</v>
      </c>
      <c r="F216" s="6">
        <v>0</v>
      </c>
      <c r="G216" s="6">
        <v>13544700</v>
      </c>
      <c r="H216" s="6">
        <v>0</v>
      </c>
      <c r="I216" s="6">
        <v>906000</v>
      </c>
      <c r="J216" s="6">
        <v>29898000</v>
      </c>
      <c r="K216" s="6">
        <v>0</v>
      </c>
      <c r="L216" s="6">
        <v>30804000</v>
      </c>
      <c r="M216" s="6">
        <v>44348700</v>
      </c>
    </row>
    <row r="217" spans="2:13" ht="15.4">
      <c r="B217" s="8">
        <v>322.39999999999998</v>
      </c>
      <c r="C217" s="3" t="s">
        <v>137</v>
      </c>
      <c r="D217" s="6">
        <v>17022720</v>
      </c>
      <c r="E217" s="6">
        <v>2256800</v>
      </c>
      <c r="F217" s="6">
        <v>0</v>
      </c>
      <c r="G217" s="6">
        <v>19279520</v>
      </c>
      <c r="H217" s="6">
        <v>0</v>
      </c>
      <c r="I217" s="6">
        <v>1289600</v>
      </c>
      <c r="J217" s="6">
        <v>42556800</v>
      </c>
      <c r="K217" s="6">
        <v>0</v>
      </c>
      <c r="L217" s="6">
        <v>43846400</v>
      </c>
      <c r="M217" s="6">
        <v>63125920</v>
      </c>
    </row>
    <row r="218" spans="2:13" ht="15.4">
      <c r="B218" s="8">
        <v>478.8</v>
      </c>
      <c r="C218" s="3" t="s">
        <v>137</v>
      </c>
      <c r="D218" s="6">
        <v>25280640</v>
      </c>
      <c r="E218" s="6">
        <v>3351600</v>
      </c>
      <c r="F218" s="6">
        <v>0</v>
      </c>
      <c r="G218" s="6">
        <v>28632240</v>
      </c>
      <c r="H218" s="6">
        <v>5400000</v>
      </c>
      <c r="I218" s="6">
        <v>1915200</v>
      </c>
      <c r="J218" s="6">
        <v>63201600</v>
      </c>
      <c r="K218" s="6">
        <v>0</v>
      </c>
      <c r="L218" s="6">
        <v>70516800</v>
      </c>
      <c r="M218" s="6">
        <v>99149040</v>
      </c>
    </row>
    <row r="219" spans="2:13" ht="15.4">
      <c r="B219" s="8">
        <v>104</v>
      </c>
      <c r="C219" s="3" t="s">
        <v>137</v>
      </c>
      <c r="D219" s="6">
        <v>5491200</v>
      </c>
      <c r="E219" s="6">
        <v>728000</v>
      </c>
      <c r="F219" s="6">
        <v>0</v>
      </c>
      <c r="G219" s="6">
        <v>6219200</v>
      </c>
      <c r="H219" s="6">
        <v>0</v>
      </c>
      <c r="I219" s="6">
        <v>416000</v>
      </c>
      <c r="J219" s="6">
        <v>13728000</v>
      </c>
      <c r="K219" s="6">
        <v>0</v>
      </c>
      <c r="L219" s="6">
        <v>14144000</v>
      </c>
      <c r="M219" s="6">
        <v>20363200</v>
      </c>
    </row>
    <row r="220" spans="2:13" ht="15.4">
      <c r="B220" s="8">
        <v>290.89999999999998</v>
      </c>
      <c r="C220" s="3" t="s">
        <v>137</v>
      </c>
      <c r="D220" s="6">
        <v>15359520</v>
      </c>
      <c r="E220" s="6">
        <v>2036300</v>
      </c>
      <c r="F220" s="6">
        <v>0</v>
      </c>
      <c r="G220" s="6">
        <v>17395820</v>
      </c>
      <c r="H220" s="6">
        <v>0</v>
      </c>
      <c r="I220" s="6">
        <v>1163600</v>
      </c>
      <c r="J220" s="6">
        <v>38398800</v>
      </c>
      <c r="K220" s="6">
        <v>0</v>
      </c>
      <c r="L220" s="6">
        <v>39562400</v>
      </c>
      <c r="M220" s="6">
        <v>56958220</v>
      </c>
    </row>
    <row r="221" spans="2:13" ht="15.4">
      <c r="B221" s="8">
        <v>303</v>
      </c>
      <c r="C221" s="3" t="s">
        <v>137</v>
      </c>
      <c r="D221" s="6">
        <v>15998400</v>
      </c>
      <c r="E221" s="6">
        <v>2121000</v>
      </c>
      <c r="F221" s="6">
        <v>0</v>
      </c>
      <c r="G221" s="6">
        <v>18119400</v>
      </c>
      <c r="H221" s="6">
        <v>18900000</v>
      </c>
      <c r="I221" s="6">
        <v>1212000</v>
      </c>
      <c r="J221" s="6">
        <v>39996000</v>
      </c>
      <c r="K221" s="6">
        <v>3000000</v>
      </c>
      <c r="L221" s="6">
        <v>63108000</v>
      </c>
      <c r="M221" s="6">
        <v>81227400</v>
      </c>
    </row>
    <row r="222" spans="2:13" ht="15.4">
      <c r="B222" s="8">
        <v>444</v>
      </c>
      <c r="C222" s="3" t="s">
        <v>137</v>
      </c>
      <c r="D222" s="6">
        <v>23443200</v>
      </c>
      <c r="E222" s="6">
        <v>3108000</v>
      </c>
      <c r="F222" s="6">
        <v>0</v>
      </c>
      <c r="G222" s="6">
        <v>26551200</v>
      </c>
      <c r="H222" s="6">
        <v>0</v>
      </c>
      <c r="I222" s="6">
        <v>1776000</v>
      </c>
      <c r="J222" s="6">
        <v>58608000</v>
      </c>
      <c r="K222" s="6">
        <v>0</v>
      </c>
      <c r="L222" s="6">
        <v>60384000</v>
      </c>
      <c r="M222" s="6">
        <v>86935200</v>
      </c>
    </row>
    <row r="223" spans="2:13" ht="15.4">
      <c r="B223" s="8">
        <v>166.4</v>
      </c>
      <c r="C223" s="3" t="s">
        <v>142</v>
      </c>
      <c r="D223" s="6">
        <v>8785920</v>
      </c>
      <c r="E223" s="6">
        <v>1664000</v>
      </c>
      <c r="F223" s="6">
        <v>0</v>
      </c>
      <c r="G223" s="6">
        <v>10449920</v>
      </c>
      <c r="H223" s="6">
        <v>2700000</v>
      </c>
      <c r="I223" s="6">
        <v>665600</v>
      </c>
      <c r="J223" s="6">
        <v>21964800</v>
      </c>
      <c r="K223" s="6">
        <v>0</v>
      </c>
      <c r="L223" s="6">
        <v>25330400</v>
      </c>
      <c r="M223" s="6">
        <v>35780320</v>
      </c>
    </row>
    <row r="224" spans="2:13" ht="15.4">
      <c r="B224" s="8">
        <v>452.9</v>
      </c>
      <c r="C224" s="3" t="s">
        <v>137</v>
      </c>
      <c r="D224" s="6">
        <v>23913120</v>
      </c>
      <c r="E224" s="6">
        <v>3170300</v>
      </c>
      <c r="F224" s="6">
        <v>0</v>
      </c>
      <c r="G224" s="6">
        <v>27083420</v>
      </c>
      <c r="H224" s="6">
        <v>1350000</v>
      </c>
      <c r="I224" s="6">
        <v>1811600</v>
      </c>
      <c r="J224" s="6">
        <v>59782800</v>
      </c>
      <c r="K224" s="6">
        <v>0</v>
      </c>
      <c r="L224" s="6">
        <v>62944400</v>
      </c>
      <c r="M224" s="6">
        <v>90027820</v>
      </c>
    </row>
    <row r="225" spans="2:13" ht="15.4">
      <c r="B225" s="8">
        <v>102.7</v>
      </c>
      <c r="C225" s="3" t="s">
        <v>142</v>
      </c>
      <c r="D225" s="6">
        <v>5422560</v>
      </c>
      <c r="E225" s="6">
        <v>1027000</v>
      </c>
      <c r="F225" s="6">
        <v>0</v>
      </c>
      <c r="G225" s="6">
        <v>6449560</v>
      </c>
      <c r="H225" s="6">
        <v>0</v>
      </c>
      <c r="I225" s="6">
        <v>410800</v>
      </c>
      <c r="J225" s="6">
        <v>13556400</v>
      </c>
      <c r="K225" s="6">
        <v>0</v>
      </c>
      <c r="L225" s="6">
        <v>13967200</v>
      </c>
      <c r="M225" s="6">
        <v>20416760</v>
      </c>
    </row>
    <row r="226" spans="2:13" ht="15.4">
      <c r="B226" s="8">
        <v>438.2</v>
      </c>
      <c r="C226" s="3" t="s">
        <v>137</v>
      </c>
      <c r="D226" s="6">
        <v>23136960</v>
      </c>
      <c r="E226" s="6">
        <v>3067400</v>
      </c>
      <c r="F226" s="6">
        <v>0</v>
      </c>
      <c r="G226" s="6">
        <v>26204360</v>
      </c>
      <c r="H226" s="6">
        <v>0</v>
      </c>
      <c r="I226" s="6">
        <v>1752800</v>
      </c>
      <c r="J226" s="6">
        <v>57842400</v>
      </c>
      <c r="K226" s="6">
        <v>0</v>
      </c>
      <c r="L226" s="6">
        <v>59595200</v>
      </c>
      <c r="M226" s="6">
        <v>85799560</v>
      </c>
    </row>
    <row r="227" spans="2:13" ht="15.4">
      <c r="B227" s="8">
        <v>317.60000000000002</v>
      </c>
      <c r="C227" s="3" t="s">
        <v>137</v>
      </c>
      <c r="D227" s="6">
        <v>16769280</v>
      </c>
      <c r="E227" s="6">
        <v>2223200</v>
      </c>
      <c r="F227" s="6">
        <v>0</v>
      </c>
      <c r="G227" s="6">
        <v>18992480</v>
      </c>
      <c r="H227" s="6">
        <v>0</v>
      </c>
      <c r="I227" s="6">
        <v>1270400</v>
      </c>
      <c r="J227" s="6">
        <v>41923200</v>
      </c>
      <c r="K227" s="6">
        <v>0</v>
      </c>
      <c r="L227" s="6">
        <v>43193600</v>
      </c>
      <c r="M227" s="6">
        <v>62186080</v>
      </c>
    </row>
    <row r="228" spans="2:13" ht="15.4">
      <c r="B228" s="8">
        <v>100.1</v>
      </c>
      <c r="C228" s="3" t="s">
        <v>142</v>
      </c>
      <c r="D228" s="6">
        <v>5285280</v>
      </c>
      <c r="E228" s="6">
        <v>1001000</v>
      </c>
      <c r="F228" s="6">
        <v>0</v>
      </c>
      <c r="G228" s="6">
        <v>6286280</v>
      </c>
      <c r="H228" s="6">
        <v>2700000</v>
      </c>
      <c r="I228" s="6">
        <v>400400</v>
      </c>
      <c r="J228" s="6">
        <v>13213200</v>
      </c>
      <c r="K228" s="6">
        <v>3000000</v>
      </c>
      <c r="L228" s="6">
        <v>19313600</v>
      </c>
      <c r="M228" s="6">
        <v>25599880</v>
      </c>
    </row>
    <row r="229" spans="2:13" ht="15.4">
      <c r="B229" s="8">
        <v>509.2</v>
      </c>
      <c r="C229" s="3" t="s">
        <v>137</v>
      </c>
      <c r="D229" s="6">
        <v>26885760</v>
      </c>
      <c r="E229" s="6">
        <v>3564400</v>
      </c>
      <c r="F229" s="6">
        <v>0</v>
      </c>
      <c r="G229" s="6">
        <v>30450160</v>
      </c>
      <c r="H229" s="6">
        <v>0</v>
      </c>
      <c r="I229" s="6">
        <v>2036800</v>
      </c>
      <c r="J229" s="6">
        <v>67214400</v>
      </c>
      <c r="K229" s="6">
        <v>0</v>
      </c>
      <c r="L229" s="6">
        <v>69251200</v>
      </c>
      <c r="M229" s="6">
        <v>99701360</v>
      </c>
    </row>
    <row r="230" spans="2:13" ht="15.4">
      <c r="B230" s="8">
        <v>437.9</v>
      </c>
      <c r="C230" s="3" t="s">
        <v>137</v>
      </c>
      <c r="D230" s="6">
        <v>23121120</v>
      </c>
      <c r="E230" s="6">
        <v>3065300</v>
      </c>
      <c r="F230" s="6">
        <v>0</v>
      </c>
      <c r="G230" s="6">
        <v>26186420</v>
      </c>
      <c r="H230" s="6">
        <v>0</v>
      </c>
      <c r="I230" s="6">
        <v>1751600</v>
      </c>
      <c r="J230" s="6">
        <v>57802800</v>
      </c>
      <c r="K230" s="6">
        <v>0</v>
      </c>
      <c r="L230" s="6">
        <v>59554400</v>
      </c>
      <c r="M230" s="6">
        <v>85740820</v>
      </c>
    </row>
    <row r="231" spans="2:13" ht="15.4">
      <c r="B231" s="8">
        <v>658.1</v>
      </c>
      <c r="C231" s="3" t="s">
        <v>137</v>
      </c>
      <c r="D231" s="6">
        <v>34747680</v>
      </c>
      <c r="E231" s="6">
        <v>4606700</v>
      </c>
      <c r="F231" s="6">
        <v>0</v>
      </c>
      <c r="G231" s="6">
        <v>39354380</v>
      </c>
      <c r="H231" s="6">
        <v>0</v>
      </c>
      <c r="I231" s="6">
        <v>2632400</v>
      </c>
      <c r="J231" s="6">
        <v>86869200</v>
      </c>
      <c r="K231" s="6">
        <v>0</v>
      </c>
      <c r="L231" s="6">
        <v>89501600</v>
      </c>
      <c r="M231" s="6">
        <v>128855980</v>
      </c>
    </row>
    <row r="232" spans="2:13" ht="15.4">
      <c r="B232" s="8">
        <v>186.7</v>
      </c>
      <c r="C232" s="3" t="s">
        <v>137</v>
      </c>
      <c r="D232" s="6">
        <v>9857760</v>
      </c>
      <c r="E232" s="6">
        <v>1306900</v>
      </c>
      <c r="F232" s="6">
        <v>0</v>
      </c>
      <c r="G232" s="6">
        <v>11164660</v>
      </c>
      <c r="H232" s="6">
        <v>5400000</v>
      </c>
      <c r="I232" s="6">
        <v>746800</v>
      </c>
      <c r="J232" s="6">
        <v>24644400</v>
      </c>
      <c r="K232" s="6">
        <v>0</v>
      </c>
      <c r="L232" s="6">
        <v>30791200</v>
      </c>
      <c r="M232" s="6">
        <v>41955860</v>
      </c>
    </row>
    <row r="233" spans="2:13" ht="15.4">
      <c r="B233" s="8">
        <v>236.6</v>
      </c>
      <c r="C233" s="3" t="s">
        <v>137</v>
      </c>
      <c r="D233" s="6">
        <v>12492480</v>
      </c>
      <c r="E233" s="6">
        <v>1656200</v>
      </c>
      <c r="F233" s="6">
        <v>0</v>
      </c>
      <c r="G233" s="6">
        <v>14148680</v>
      </c>
      <c r="H233" s="6">
        <v>0</v>
      </c>
      <c r="I233" s="6">
        <v>946400</v>
      </c>
      <c r="J233" s="6">
        <v>31231200</v>
      </c>
      <c r="K233" s="6">
        <v>0</v>
      </c>
      <c r="L233" s="6">
        <v>32177600</v>
      </c>
      <c r="M233" s="6">
        <v>46326280</v>
      </c>
    </row>
    <row r="234" spans="2:13" ht="15.4">
      <c r="B234" s="8">
        <v>333.1</v>
      </c>
      <c r="C234" s="3" t="s">
        <v>137</v>
      </c>
      <c r="D234" s="6">
        <v>17587680</v>
      </c>
      <c r="E234" s="6">
        <v>2331700</v>
      </c>
      <c r="F234" s="6">
        <v>0</v>
      </c>
      <c r="G234" s="6">
        <v>19919380</v>
      </c>
      <c r="H234" s="6">
        <v>0</v>
      </c>
      <c r="I234" s="6">
        <v>1332400</v>
      </c>
      <c r="J234" s="6">
        <v>43969200</v>
      </c>
      <c r="K234" s="6">
        <v>0</v>
      </c>
      <c r="L234" s="6">
        <v>45301600</v>
      </c>
      <c r="M234" s="6">
        <v>65220980</v>
      </c>
    </row>
    <row r="235" spans="2:13" ht="15.4">
      <c r="B235" s="8">
        <v>339.9</v>
      </c>
      <c r="C235" s="3" t="s">
        <v>137</v>
      </c>
      <c r="D235" s="6">
        <v>17946720</v>
      </c>
      <c r="E235" s="6">
        <v>2379300</v>
      </c>
      <c r="F235" s="6">
        <v>0</v>
      </c>
      <c r="G235" s="6">
        <v>20326020</v>
      </c>
      <c r="H235" s="6">
        <v>0</v>
      </c>
      <c r="I235" s="6">
        <v>1359600</v>
      </c>
      <c r="J235" s="6">
        <v>44866800</v>
      </c>
      <c r="K235" s="6">
        <v>0</v>
      </c>
      <c r="L235" s="6">
        <v>46226400</v>
      </c>
      <c r="M235" s="6">
        <v>66552420</v>
      </c>
    </row>
    <row r="236" spans="2:13" ht="15.4">
      <c r="B236" s="8">
        <v>368.7</v>
      </c>
      <c r="C236" s="3" t="s">
        <v>137</v>
      </c>
      <c r="D236" s="6">
        <v>19467360</v>
      </c>
      <c r="E236" s="6">
        <v>2580900</v>
      </c>
      <c r="F236" s="6">
        <v>0</v>
      </c>
      <c r="G236" s="6">
        <v>22048260</v>
      </c>
      <c r="H236" s="6">
        <v>5400000</v>
      </c>
      <c r="I236" s="6">
        <v>1474800</v>
      </c>
      <c r="J236" s="6">
        <v>48668400</v>
      </c>
      <c r="K236" s="6">
        <v>0</v>
      </c>
      <c r="L236" s="6">
        <v>55543200</v>
      </c>
      <c r="M236" s="6">
        <v>77591460</v>
      </c>
    </row>
    <row r="237" spans="2:13" ht="15.4">
      <c r="B237" s="8">
        <v>608.6</v>
      </c>
      <c r="C237" s="3" t="s">
        <v>137</v>
      </c>
      <c r="D237" s="6">
        <v>32134080</v>
      </c>
      <c r="E237" s="6">
        <v>4260200</v>
      </c>
      <c r="F237" s="6">
        <v>0</v>
      </c>
      <c r="G237" s="6">
        <v>36394280</v>
      </c>
      <c r="H237" s="6">
        <v>0</v>
      </c>
      <c r="I237" s="6">
        <v>2434400</v>
      </c>
      <c r="J237" s="6">
        <v>80335200</v>
      </c>
      <c r="K237" s="6">
        <v>0</v>
      </c>
      <c r="L237" s="6">
        <v>82769600</v>
      </c>
      <c r="M237" s="6">
        <v>119163880</v>
      </c>
    </row>
    <row r="238" spans="2:13" ht="15.4">
      <c r="B238" s="8">
        <v>481.6</v>
      </c>
      <c r="C238" s="3" t="s">
        <v>137</v>
      </c>
      <c r="D238" s="6">
        <v>25428480</v>
      </c>
      <c r="E238" s="6">
        <v>3371200</v>
      </c>
      <c r="F238" s="6">
        <v>0</v>
      </c>
      <c r="G238" s="6">
        <v>28799680</v>
      </c>
      <c r="H238" s="6">
        <v>0</v>
      </c>
      <c r="I238" s="6">
        <v>1926400</v>
      </c>
      <c r="J238" s="6">
        <v>63571200</v>
      </c>
      <c r="K238" s="6">
        <v>0</v>
      </c>
      <c r="L238" s="6">
        <v>65497600</v>
      </c>
      <c r="M238" s="6">
        <v>94297280</v>
      </c>
    </row>
    <row r="239" spans="2:13" ht="15.4">
      <c r="B239" s="8">
        <v>319.8</v>
      </c>
      <c r="C239" s="3" t="s">
        <v>137</v>
      </c>
      <c r="D239" s="6">
        <v>16885440</v>
      </c>
      <c r="E239" s="6">
        <v>2238600</v>
      </c>
      <c r="F239" s="6">
        <v>0</v>
      </c>
      <c r="G239" s="6">
        <v>19124040</v>
      </c>
      <c r="H239" s="6">
        <v>0</v>
      </c>
      <c r="I239" s="6">
        <v>1279200</v>
      </c>
      <c r="J239" s="6">
        <v>42213600</v>
      </c>
      <c r="K239" s="6">
        <v>0</v>
      </c>
      <c r="L239" s="6">
        <v>43492800</v>
      </c>
      <c r="M239" s="6">
        <v>62616840</v>
      </c>
    </row>
    <row r="240" spans="2:13" ht="15.4">
      <c r="B240" s="8">
        <v>330.1</v>
      </c>
      <c r="C240" s="3" t="s">
        <v>142</v>
      </c>
      <c r="D240" s="6">
        <v>17429280</v>
      </c>
      <c r="E240" s="6">
        <v>3301000</v>
      </c>
      <c r="F240" s="6">
        <v>0</v>
      </c>
      <c r="G240" s="6">
        <v>20730280</v>
      </c>
      <c r="H240" s="6">
        <v>0</v>
      </c>
      <c r="I240" s="6">
        <v>1320400</v>
      </c>
      <c r="J240" s="6">
        <v>43573200</v>
      </c>
      <c r="K240" s="6">
        <v>0</v>
      </c>
      <c r="L240" s="6">
        <v>44893600</v>
      </c>
      <c r="M240" s="6">
        <v>65623880</v>
      </c>
    </row>
    <row r="241" spans="2:13" ht="15.4">
      <c r="B241" s="8">
        <v>115</v>
      </c>
      <c r="C241" s="3" t="s">
        <v>142</v>
      </c>
      <c r="D241" s="6">
        <v>6072000</v>
      </c>
      <c r="E241" s="6">
        <v>1150000</v>
      </c>
      <c r="F241" s="6">
        <v>0</v>
      </c>
      <c r="G241" s="6">
        <v>7222000</v>
      </c>
      <c r="H241" s="6">
        <v>4050000</v>
      </c>
      <c r="I241" s="6">
        <v>460000</v>
      </c>
      <c r="J241" s="6">
        <v>15180000</v>
      </c>
      <c r="K241" s="6">
        <v>0</v>
      </c>
      <c r="L241" s="6">
        <v>19690000</v>
      </c>
      <c r="M241" s="6">
        <v>26912000</v>
      </c>
    </row>
    <row r="242" spans="2:13" ht="15.4">
      <c r="B242" s="8">
        <v>221.3</v>
      </c>
      <c r="C242" s="3" t="s">
        <v>137</v>
      </c>
      <c r="D242" s="6">
        <v>11684640</v>
      </c>
      <c r="E242" s="6">
        <v>1549100</v>
      </c>
      <c r="F242" s="6">
        <v>0</v>
      </c>
      <c r="G242" s="6">
        <v>13233740</v>
      </c>
      <c r="H242" s="6">
        <v>0</v>
      </c>
      <c r="I242" s="6">
        <v>885200</v>
      </c>
      <c r="J242" s="6">
        <v>29211600</v>
      </c>
      <c r="K242" s="6">
        <v>0</v>
      </c>
      <c r="L242" s="6">
        <v>30096800</v>
      </c>
      <c r="M242" s="6">
        <v>43330540</v>
      </c>
    </row>
    <row r="243" spans="2:13" ht="15.4">
      <c r="B243" s="8">
        <v>216.8</v>
      </c>
      <c r="C243" s="3" t="s">
        <v>137</v>
      </c>
      <c r="D243" s="6">
        <v>11447040</v>
      </c>
      <c r="E243" s="6">
        <v>1517600</v>
      </c>
      <c r="F243" s="6">
        <v>0</v>
      </c>
      <c r="G243" s="6">
        <v>12964640</v>
      </c>
      <c r="H243" s="6">
        <v>0</v>
      </c>
      <c r="I243" s="6">
        <v>867200</v>
      </c>
      <c r="J243" s="6">
        <v>28617600</v>
      </c>
      <c r="K243" s="6">
        <v>0</v>
      </c>
      <c r="L243" s="6">
        <v>29484800</v>
      </c>
      <c r="M243" s="6">
        <v>42449440</v>
      </c>
    </row>
    <row r="244" spans="2:13" ht="15.4">
      <c r="B244" s="8">
        <v>149.80000000000001</v>
      </c>
      <c r="C244" s="3" t="s">
        <v>142</v>
      </c>
      <c r="D244" s="6">
        <v>7909440</v>
      </c>
      <c r="E244" s="6">
        <v>1498000</v>
      </c>
      <c r="F244" s="6">
        <v>0</v>
      </c>
      <c r="G244" s="6">
        <v>9407440</v>
      </c>
      <c r="H244" s="6">
        <v>0</v>
      </c>
      <c r="I244" s="6">
        <v>599200</v>
      </c>
      <c r="J244" s="6">
        <v>19773600</v>
      </c>
      <c r="K244" s="6">
        <v>0</v>
      </c>
      <c r="L244" s="6">
        <v>20372800</v>
      </c>
      <c r="M244" s="6">
        <v>29780240</v>
      </c>
    </row>
    <row r="245" spans="2:13" ht="15.4">
      <c r="B245" s="8">
        <v>101.4</v>
      </c>
      <c r="C245" s="3" t="s">
        <v>142</v>
      </c>
      <c r="D245" s="6">
        <v>5353920</v>
      </c>
      <c r="E245" s="6">
        <v>1014000</v>
      </c>
      <c r="F245" s="6">
        <v>0</v>
      </c>
      <c r="G245" s="6">
        <v>6367920</v>
      </c>
      <c r="H245" s="6">
        <v>13500000</v>
      </c>
      <c r="I245" s="6">
        <v>405600</v>
      </c>
      <c r="J245" s="6">
        <v>13384800</v>
      </c>
      <c r="K245" s="6">
        <v>0</v>
      </c>
      <c r="L245" s="6">
        <v>27290400</v>
      </c>
      <c r="M245" s="6">
        <v>33658320</v>
      </c>
    </row>
    <row r="246" spans="2:13" ht="15.4">
      <c r="B246" s="8">
        <v>104.8</v>
      </c>
      <c r="C246" s="3" t="s">
        <v>142</v>
      </c>
      <c r="D246" s="6">
        <v>5533440</v>
      </c>
      <c r="E246" s="6">
        <v>733600</v>
      </c>
      <c r="F246" s="6">
        <v>0</v>
      </c>
      <c r="G246" s="6">
        <v>6267040</v>
      </c>
      <c r="H246" s="6">
        <v>0</v>
      </c>
      <c r="I246" s="6">
        <v>419200</v>
      </c>
      <c r="J246" s="6">
        <v>13833600</v>
      </c>
      <c r="K246" s="6">
        <v>0</v>
      </c>
      <c r="L246" s="6">
        <v>14252800</v>
      </c>
      <c r="M246" s="6">
        <v>20519840</v>
      </c>
    </row>
    <row r="247" spans="2:13" ht="15.4">
      <c r="B247" s="8">
        <v>486.6</v>
      </c>
      <c r="C247" s="3" t="s">
        <v>142</v>
      </c>
      <c r="D247" s="6">
        <v>25692480</v>
      </c>
      <c r="E247" s="6">
        <v>3406200</v>
      </c>
      <c r="F247" s="6">
        <v>0</v>
      </c>
      <c r="G247" s="6">
        <v>29098680</v>
      </c>
      <c r="H247" s="6">
        <v>0</v>
      </c>
      <c r="I247" s="6">
        <v>1946400</v>
      </c>
      <c r="J247" s="6">
        <v>64231200</v>
      </c>
      <c r="K247" s="6">
        <v>0</v>
      </c>
      <c r="L247" s="6">
        <v>66177600</v>
      </c>
      <c r="M247" s="6">
        <v>95276280</v>
      </c>
    </row>
    <row r="248" spans="2:13" ht="15.4">
      <c r="B248" s="8">
        <v>153.80000000000001</v>
      </c>
      <c r="C248" s="3" t="s">
        <v>137</v>
      </c>
      <c r="D248" s="6">
        <v>8120640</v>
      </c>
      <c r="E248" s="6">
        <v>1076600</v>
      </c>
      <c r="F248" s="6">
        <v>0</v>
      </c>
      <c r="G248" s="6">
        <v>9197240</v>
      </c>
      <c r="H248" s="6">
        <v>0</v>
      </c>
      <c r="I248" s="6">
        <v>615200</v>
      </c>
      <c r="J248" s="6">
        <v>20301600</v>
      </c>
      <c r="K248" s="6">
        <v>0</v>
      </c>
      <c r="L248" s="6">
        <v>20916800</v>
      </c>
      <c r="M248" s="6">
        <v>30114040</v>
      </c>
    </row>
    <row r="249" spans="2:13" ht="15.4">
      <c r="B249" s="8">
        <v>133.6</v>
      </c>
      <c r="C249" s="3" t="s">
        <v>142</v>
      </c>
      <c r="D249" s="6">
        <v>7054080</v>
      </c>
      <c r="E249" s="6">
        <v>1336000</v>
      </c>
      <c r="F249" s="6">
        <v>0</v>
      </c>
      <c r="G249" s="6">
        <v>8390080</v>
      </c>
      <c r="H249" s="6">
        <v>6750000</v>
      </c>
      <c r="I249" s="6">
        <v>534400</v>
      </c>
      <c r="J249" s="6">
        <v>17635200</v>
      </c>
      <c r="K249" s="6">
        <v>0</v>
      </c>
      <c r="L249" s="6">
        <v>24919600</v>
      </c>
      <c r="M249" s="6">
        <v>33309680</v>
      </c>
    </row>
    <row r="250" spans="2:13" ht="15.4">
      <c r="B250" s="8">
        <v>179.7</v>
      </c>
      <c r="C250" s="3" t="s">
        <v>137</v>
      </c>
      <c r="D250" s="6">
        <v>9488160</v>
      </c>
      <c r="E250" s="6">
        <v>1257900</v>
      </c>
      <c r="F250" s="6">
        <v>0</v>
      </c>
      <c r="G250" s="6">
        <v>10746060</v>
      </c>
      <c r="H250" s="6">
        <v>0</v>
      </c>
      <c r="I250" s="6">
        <v>718800</v>
      </c>
      <c r="J250" s="6">
        <v>23720400</v>
      </c>
      <c r="K250" s="6">
        <v>0</v>
      </c>
      <c r="L250" s="6">
        <v>24439200</v>
      </c>
      <c r="M250" s="6">
        <v>35185260</v>
      </c>
    </row>
    <row r="251" spans="2:13" ht="15.4">
      <c r="B251" s="8">
        <v>291.60000000000002</v>
      </c>
      <c r="C251" s="3" t="s">
        <v>137</v>
      </c>
      <c r="D251" s="6">
        <v>15396480</v>
      </c>
      <c r="E251" s="6">
        <v>2041200</v>
      </c>
      <c r="F251" s="6">
        <v>0</v>
      </c>
      <c r="G251" s="6">
        <v>17437680</v>
      </c>
      <c r="H251" s="6">
        <v>0</v>
      </c>
      <c r="I251" s="6">
        <v>1166400</v>
      </c>
      <c r="J251" s="6">
        <v>38491200</v>
      </c>
      <c r="K251" s="6">
        <v>0</v>
      </c>
      <c r="L251" s="6">
        <v>39657600</v>
      </c>
      <c r="M251" s="6">
        <v>57095280</v>
      </c>
    </row>
    <row r="252" spans="2:13" ht="15.4">
      <c r="B252" s="8">
        <v>172.5</v>
      </c>
      <c r="C252" s="3" t="s">
        <v>142</v>
      </c>
      <c r="D252" s="6">
        <v>9108000</v>
      </c>
      <c r="E252" s="6">
        <v>1725000</v>
      </c>
      <c r="F252" s="6">
        <v>0</v>
      </c>
      <c r="G252" s="6">
        <v>10833000</v>
      </c>
      <c r="H252" s="6">
        <v>1350000</v>
      </c>
      <c r="I252" s="6">
        <v>690000</v>
      </c>
      <c r="J252" s="6">
        <v>22770000</v>
      </c>
      <c r="K252" s="6">
        <v>0</v>
      </c>
      <c r="L252" s="6">
        <v>24810000</v>
      </c>
      <c r="M252" s="6">
        <v>35643000</v>
      </c>
    </row>
    <row r="253" spans="2:13" ht="15.4">
      <c r="B253" s="8">
        <v>142.5</v>
      </c>
      <c r="C253" s="3" t="s">
        <v>137</v>
      </c>
      <c r="D253" s="6">
        <v>7524000</v>
      </c>
      <c r="E253" s="6">
        <v>997500</v>
      </c>
      <c r="F253" s="6">
        <v>0</v>
      </c>
      <c r="G253" s="6">
        <v>8521500</v>
      </c>
      <c r="H253" s="6">
        <v>0</v>
      </c>
      <c r="I253" s="6">
        <v>570000</v>
      </c>
      <c r="J253" s="6">
        <v>18810000</v>
      </c>
      <c r="K253" s="6">
        <v>0</v>
      </c>
      <c r="L253" s="6">
        <v>19380000</v>
      </c>
      <c r="M253" s="6">
        <v>27901500</v>
      </c>
    </row>
    <row r="254" spans="2:13" ht="15.4">
      <c r="B254" s="8">
        <v>516.1</v>
      </c>
      <c r="C254" s="3" t="s">
        <v>142</v>
      </c>
      <c r="D254" s="6">
        <v>27250080</v>
      </c>
      <c r="E254" s="6">
        <v>5161000</v>
      </c>
      <c r="F254" s="6">
        <v>0</v>
      </c>
      <c r="G254" s="6">
        <v>32411080</v>
      </c>
      <c r="H254" s="6">
        <v>0</v>
      </c>
      <c r="I254" s="6">
        <v>2064400</v>
      </c>
      <c r="J254" s="6">
        <v>68125200</v>
      </c>
      <c r="K254" s="6">
        <v>0</v>
      </c>
      <c r="L254" s="6">
        <v>70189600</v>
      </c>
      <c r="M254" s="6">
        <v>102600680</v>
      </c>
    </row>
    <row r="255" spans="2:13" ht="15.4">
      <c r="B255" s="8">
        <v>225.8</v>
      </c>
      <c r="C255" s="3" t="s">
        <v>142</v>
      </c>
      <c r="D255" s="6">
        <v>11922240</v>
      </c>
      <c r="E255" s="6">
        <v>2258000</v>
      </c>
      <c r="F255" s="6">
        <v>0</v>
      </c>
      <c r="G255" s="6">
        <v>14180240</v>
      </c>
      <c r="H255" s="6">
        <v>1350000</v>
      </c>
      <c r="I255" s="6">
        <v>903200</v>
      </c>
      <c r="J255" s="6">
        <v>29805600</v>
      </c>
      <c r="K255" s="6">
        <v>0</v>
      </c>
      <c r="L255" s="6">
        <v>32058800</v>
      </c>
      <c r="M255" s="6">
        <v>46239040</v>
      </c>
    </row>
    <row r="256" spans="2:13" ht="15.4">
      <c r="B256" s="8">
        <v>129.69999999999999</v>
      </c>
      <c r="C256" s="3" t="s">
        <v>142</v>
      </c>
      <c r="D256" s="6">
        <v>6848160</v>
      </c>
      <c r="E256" s="6">
        <v>1297000</v>
      </c>
      <c r="F256" s="6">
        <v>0</v>
      </c>
      <c r="G256" s="6">
        <v>8145160</v>
      </c>
      <c r="H256" s="6">
        <v>1350000</v>
      </c>
      <c r="I256" s="6">
        <v>518800</v>
      </c>
      <c r="J256" s="6">
        <v>17120400</v>
      </c>
      <c r="K256" s="6">
        <v>0</v>
      </c>
      <c r="L256" s="6">
        <v>18989200</v>
      </c>
      <c r="M256" s="6">
        <v>27134360</v>
      </c>
    </row>
    <row r="257" spans="2:13" ht="15.4">
      <c r="B257" s="8">
        <v>487.2</v>
      </c>
      <c r="C257" s="3" t="s">
        <v>137</v>
      </c>
      <c r="D257" s="6">
        <v>25724160</v>
      </c>
      <c r="E257" s="6">
        <v>3410400</v>
      </c>
      <c r="F257" s="6">
        <v>0</v>
      </c>
      <c r="G257" s="6">
        <v>29134560</v>
      </c>
      <c r="H257" s="6">
        <v>0</v>
      </c>
      <c r="I257" s="6">
        <v>1948800</v>
      </c>
      <c r="J257" s="6">
        <v>64310400</v>
      </c>
      <c r="K257" s="6">
        <v>0</v>
      </c>
      <c r="L257" s="6">
        <v>66259200</v>
      </c>
      <c r="M257" s="6">
        <v>95393760</v>
      </c>
    </row>
    <row r="258" spans="2:13" ht="15.4">
      <c r="B258" s="9"/>
      <c r="C258" s="3" t="s">
        <v>142</v>
      </c>
      <c r="D258" s="10">
        <v>0</v>
      </c>
      <c r="E258" s="10">
        <v>0</v>
      </c>
      <c r="F258" s="6">
        <v>0</v>
      </c>
      <c r="G258" s="10">
        <v>0</v>
      </c>
      <c r="H258" s="10">
        <v>9450000</v>
      </c>
      <c r="I258" s="10">
        <v>0</v>
      </c>
      <c r="J258" s="10">
        <v>0</v>
      </c>
      <c r="K258" s="6">
        <v>0</v>
      </c>
      <c r="L258" s="10">
        <v>9450000</v>
      </c>
      <c r="M258" s="6">
        <v>9450000</v>
      </c>
    </row>
    <row r="259" spans="2:13" ht="15.4">
      <c r="B259" s="9">
        <v>599.70000000000005</v>
      </c>
      <c r="C259" s="3" t="s">
        <v>137</v>
      </c>
      <c r="D259" s="10">
        <v>31664160</v>
      </c>
      <c r="E259" s="10">
        <v>4197900</v>
      </c>
      <c r="F259" s="6">
        <v>0</v>
      </c>
      <c r="G259" s="10">
        <v>35862060</v>
      </c>
      <c r="H259" s="10">
        <v>0</v>
      </c>
      <c r="I259" s="10">
        <v>2398800</v>
      </c>
      <c r="J259" s="10">
        <v>79160400</v>
      </c>
      <c r="K259" s="6">
        <v>0</v>
      </c>
      <c r="L259" s="10">
        <v>81559200</v>
      </c>
      <c r="M259" s="6">
        <v>117421260</v>
      </c>
    </row>
    <row r="260" spans="2:13" ht="15.4">
      <c r="B260" s="9">
        <v>643.29999999999995</v>
      </c>
      <c r="C260" s="3" t="s">
        <v>137</v>
      </c>
      <c r="D260" s="10">
        <v>33966240</v>
      </c>
      <c r="E260" s="10">
        <v>4503100</v>
      </c>
      <c r="F260" s="6">
        <v>0</v>
      </c>
      <c r="G260" s="10">
        <v>38469340</v>
      </c>
      <c r="H260" s="10">
        <v>0</v>
      </c>
      <c r="I260" s="10">
        <v>2573200</v>
      </c>
      <c r="J260" s="10">
        <v>84915600</v>
      </c>
      <c r="K260" s="6">
        <v>0</v>
      </c>
      <c r="L260" s="10">
        <v>87488800</v>
      </c>
      <c r="M260" s="6">
        <v>125958140</v>
      </c>
    </row>
    <row r="261" spans="2:13" ht="15.4">
      <c r="B261" s="9"/>
      <c r="C261" s="3" t="s">
        <v>142</v>
      </c>
      <c r="D261" s="10">
        <v>0</v>
      </c>
      <c r="E261" s="10">
        <v>0</v>
      </c>
      <c r="F261" s="6">
        <v>0</v>
      </c>
      <c r="G261" s="10">
        <v>0</v>
      </c>
      <c r="H261" s="10">
        <v>4050000</v>
      </c>
      <c r="I261" s="10">
        <v>0</v>
      </c>
      <c r="J261" s="10">
        <v>0</v>
      </c>
      <c r="K261" s="6">
        <v>0</v>
      </c>
      <c r="L261" s="10">
        <v>4050000</v>
      </c>
      <c r="M261" s="6">
        <v>4050000</v>
      </c>
    </row>
    <row r="262" spans="2:13" ht="15.4">
      <c r="B262" s="9">
        <v>317.89999999999998</v>
      </c>
      <c r="C262" s="3" t="s">
        <v>137</v>
      </c>
      <c r="D262" s="10">
        <v>16785120</v>
      </c>
      <c r="E262" s="10">
        <v>2225300</v>
      </c>
      <c r="F262" s="6">
        <v>0</v>
      </c>
      <c r="G262" s="10">
        <v>19010420</v>
      </c>
      <c r="H262" s="10">
        <v>0</v>
      </c>
      <c r="I262" s="10">
        <v>1271600</v>
      </c>
      <c r="J262" s="10">
        <v>41962800</v>
      </c>
      <c r="K262" s="6">
        <v>0</v>
      </c>
      <c r="L262" s="10">
        <v>43234400</v>
      </c>
      <c r="M262" s="6">
        <v>62244820</v>
      </c>
    </row>
    <row r="263" spans="2:13" ht="15.4">
      <c r="B263" s="9">
        <v>547.1</v>
      </c>
      <c r="C263" s="3" t="s">
        <v>137</v>
      </c>
      <c r="D263" s="10">
        <v>28886880</v>
      </c>
      <c r="E263" s="10">
        <v>3829700</v>
      </c>
      <c r="F263" s="6">
        <v>0</v>
      </c>
      <c r="G263" s="10">
        <v>32716580</v>
      </c>
      <c r="H263" s="10">
        <v>16200000</v>
      </c>
      <c r="I263" s="10">
        <v>2188400</v>
      </c>
      <c r="J263" s="10">
        <v>72217200</v>
      </c>
      <c r="K263" s="10">
        <v>3000000</v>
      </c>
      <c r="L263" s="10">
        <v>93605600</v>
      </c>
      <c r="M263" s="6">
        <v>126322180</v>
      </c>
    </row>
    <row r="264" spans="2:13" ht="15.4">
      <c r="B264" s="9">
        <v>514.5</v>
      </c>
      <c r="C264" s="3" t="s">
        <v>139</v>
      </c>
      <c r="D264" s="10">
        <v>27165600</v>
      </c>
      <c r="E264" s="10">
        <v>3601500</v>
      </c>
      <c r="F264" s="6">
        <v>0</v>
      </c>
      <c r="G264" s="10">
        <v>30767100</v>
      </c>
      <c r="H264" s="10">
        <v>0</v>
      </c>
      <c r="I264" s="10">
        <v>2058000</v>
      </c>
      <c r="J264" s="10">
        <v>67914000</v>
      </c>
      <c r="K264" s="6">
        <v>0</v>
      </c>
      <c r="L264" s="10">
        <v>69972000</v>
      </c>
      <c r="M264" s="6">
        <v>100739100</v>
      </c>
    </row>
    <row r="265" spans="2:13" ht="15.4">
      <c r="B265" s="9">
        <v>372</v>
      </c>
      <c r="C265" s="3" t="s">
        <v>137</v>
      </c>
      <c r="D265" s="10">
        <v>19641600</v>
      </c>
      <c r="E265" s="10">
        <v>2604000</v>
      </c>
      <c r="F265" s="6">
        <v>0</v>
      </c>
      <c r="G265" s="10">
        <v>22245600</v>
      </c>
      <c r="H265" s="10">
        <v>0</v>
      </c>
      <c r="I265" s="10">
        <v>1488000</v>
      </c>
      <c r="J265" s="10">
        <v>49104000</v>
      </c>
      <c r="K265" s="6">
        <v>0</v>
      </c>
      <c r="L265" s="10">
        <v>50592000</v>
      </c>
      <c r="M265" s="6">
        <v>72837600</v>
      </c>
    </row>
    <row r="266" spans="2:13" ht="15.4">
      <c r="B266" s="9">
        <v>522.79999999999995</v>
      </c>
      <c r="C266" s="3" t="s">
        <v>137</v>
      </c>
      <c r="D266" s="10">
        <v>27603840</v>
      </c>
      <c r="E266" s="10">
        <v>3659600</v>
      </c>
      <c r="F266" s="6">
        <v>0</v>
      </c>
      <c r="G266" s="10">
        <v>31263440</v>
      </c>
      <c r="H266" s="10">
        <v>0</v>
      </c>
      <c r="I266" s="10">
        <v>2091200</v>
      </c>
      <c r="J266" s="10">
        <v>69009600</v>
      </c>
      <c r="K266" s="6">
        <v>0</v>
      </c>
      <c r="L266" s="10">
        <v>71100800</v>
      </c>
      <c r="M266" s="6">
        <v>102364240</v>
      </c>
    </row>
    <row r="267" spans="2:13" ht="15.4">
      <c r="B267" s="9">
        <v>164.9</v>
      </c>
      <c r="C267" s="3" t="s">
        <v>137</v>
      </c>
      <c r="D267" s="10">
        <v>8706720</v>
      </c>
      <c r="E267" s="10">
        <v>1154300</v>
      </c>
      <c r="F267" s="6">
        <v>0</v>
      </c>
      <c r="G267" s="10">
        <v>9861020</v>
      </c>
      <c r="H267" s="10">
        <v>0</v>
      </c>
      <c r="I267" s="10">
        <v>659600</v>
      </c>
      <c r="J267" s="10">
        <v>21766800</v>
      </c>
      <c r="K267" s="6">
        <v>0</v>
      </c>
      <c r="L267" s="10">
        <v>22426400</v>
      </c>
      <c r="M267" s="6">
        <v>32287420</v>
      </c>
    </row>
    <row r="268" spans="2:13" ht="15.4">
      <c r="B268" s="9">
        <v>172.9</v>
      </c>
      <c r="C268" s="3" t="s">
        <v>137</v>
      </c>
      <c r="D268" s="10">
        <v>9129120</v>
      </c>
      <c r="E268" s="10">
        <v>1210300</v>
      </c>
      <c r="F268" s="6">
        <v>0</v>
      </c>
      <c r="G268" s="10">
        <v>10339420</v>
      </c>
      <c r="H268" s="10">
        <v>0</v>
      </c>
      <c r="I268" s="10">
        <v>691600</v>
      </c>
      <c r="J268" s="10">
        <v>22822800</v>
      </c>
      <c r="K268" s="6">
        <v>0</v>
      </c>
      <c r="L268" s="10">
        <v>23514400</v>
      </c>
      <c r="M268" s="6">
        <v>33853820</v>
      </c>
    </row>
    <row r="269" spans="2:13" ht="15.4">
      <c r="B269" s="9">
        <v>563.5</v>
      </c>
      <c r="C269" s="3" t="s">
        <v>137</v>
      </c>
      <c r="D269" s="10">
        <v>29752800</v>
      </c>
      <c r="E269" s="10">
        <v>3944500</v>
      </c>
      <c r="F269" s="6">
        <v>0</v>
      </c>
      <c r="G269" s="10">
        <v>33697300</v>
      </c>
      <c r="H269" s="10">
        <v>0</v>
      </c>
      <c r="I269" s="10">
        <v>2254000</v>
      </c>
      <c r="J269" s="10">
        <v>74382000</v>
      </c>
      <c r="K269" s="6">
        <v>0</v>
      </c>
      <c r="L269" s="10">
        <v>76636000</v>
      </c>
      <c r="M269" s="6">
        <v>110333300</v>
      </c>
    </row>
    <row r="270" spans="2:13" ht="15.4">
      <c r="B270" s="9">
        <v>460.8</v>
      </c>
      <c r="C270" s="3" t="s">
        <v>137</v>
      </c>
      <c r="D270" s="10">
        <v>24330240</v>
      </c>
      <c r="E270" s="10">
        <v>3225600</v>
      </c>
      <c r="F270" s="6">
        <v>0</v>
      </c>
      <c r="G270" s="10">
        <v>27555840</v>
      </c>
      <c r="H270" s="10">
        <v>2700000</v>
      </c>
      <c r="I270" s="10">
        <v>1843200</v>
      </c>
      <c r="J270" s="10">
        <v>60825600</v>
      </c>
      <c r="K270" s="10">
        <v>3000000</v>
      </c>
      <c r="L270" s="10">
        <v>68368800</v>
      </c>
      <c r="M270" s="6">
        <v>95924640</v>
      </c>
    </row>
    <row r="271" spans="2:13" ht="15.4">
      <c r="B271" s="9">
        <v>189</v>
      </c>
      <c r="C271" s="3" t="s">
        <v>142</v>
      </c>
      <c r="D271" s="10">
        <v>9979200</v>
      </c>
      <c r="E271" s="10">
        <v>1890000</v>
      </c>
      <c r="F271" s="6">
        <v>0</v>
      </c>
      <c r="G271" s="10">
        <v>11869200</v>
      </c>
      <c r="H271" s="10">
        <v>13500000</v>
      </c>
      <c r="I271" s="10">
        <v>756000</v>
      </c>
      <c r="J271" s="10">
        <v>24948000</v>
      </c>
      <c r="K271" s="10">
        <v>3000000</v>
      </c>
      <c r="L271" s="10">
        <v>42204000</v>
      </c>
      <c r="M271" s="6">
        <v>54073200</v>
      </c>
    </row>
    <row r="272" spans="2:13" ht="15.4">
      <c r="B272" s="9">
        <v>241.7</v>
      </c>
      <c r="C272" s="3" t="s">
        <v>137</v>
      </c>
      <c r="D272" s="10">
        <v>12761760</v>
      </c>
      <c r="E272" s="10">
        <v>1691900</v>
      </c>
      <c r="F272" s="6">
        <v>0</v>
      </c>
      <c r="G272" s="10">
        <v>14453660</v>
      </c>
      <c r="H272" s="10">
        <v>0</v>
      </c>
      <c r="I272" s="10">
        <v>966800</v>
      </c>
      <c r="J272" s="10">
        <v>31904400</v>
      </c>
      <c r="K272" s="6">
        <v>0</v>
      </c>
      <c r="L272" s="10">
        <v>32871200</v>
      </c>
      <c r="M272" s="6">
        <v>47324860</v>
      </c>
    </row>
    <row r="273" spans="2:13" ht="15.4">
      <c r="B273" s="9">
        <v>354.3</v>
      </c>
      <c r="C273" s="3" t="s">
        <v>137</v>
      </c>
      <c r="D273" s="10">
        <v>18707040</v>
      </c>
      <c r="E273" s="10">
        <v>2480100</v>
      </c>
      <c r="F273" s="6">
        <v>0</v>
      </c>
      <c r="G273" s="10">
        <v>21187140</v>
      </c>
      <c r="H273" s="10">
        <v>0</v>
      </c>
      <c r="I273" s="10">
        <v>1417200</v>
      </c>
      <c r="J273" s="10">
        <v>46767600</v>
      </c>
      <c r="K273" s="6">
        <v>0</v>
      </c>
      <c r="L273" s="10">
        <v>48184800</v>
      </c>
      <c r="M273" s="6">
        <v>69371940</v>
      </c>
    </row>
    <row r="274" spans="2:13" ht="15.4">
      <c r="B274" s="9">
        <v>395.5</v>
      </c>
      <c r="C274" s="3" t="s">
        <v>137</v>
      </c>
      <c r="D274" s="10">
        <v>20882400</v>
      </c>
      <c r="E274" s="10">
        <v>2768500</v>
      </c>
      <c r="F274" s="6">
        <v>0</v>
      </c>
      <c r="G274" s="10">
        <v>23650900</v>
      </c>
      <c r="H274" s="10">
        <v>0</v>
      </c>
      <c r="I274" s="10">
        <v>1582000</v>
      </c>
      <c r="J274" s="10">
        <v>52206000</v>
      </c>
      <c r="K274" s="6">
        <v>0</v>
      </c>
      <c r="L274" s="10">
        <v>53788000</v>
      </c>
      <c r="M274" s="6">
        <v>77438900</v>
      </c>
    </row>
    <row r="275" spans="2:13">
      <c r="B275">
        <f t="shared" ref="B275:M275" si="0">SUM(B4:B274)</f>
        <v>85082.3</v>
      </c>
      <c r="C275">
        <f t="shared" si="0"/>
        <v>0</v>
      </c>
      <c r="D275">
        <f t="shared" si="0"/>
        <v>4492345440</v>
      </c>
      <c r="E275">
        <f t="shared" si="0"/>
        <v>626477600</v>
      </c>
      <c r="F275">
        <f t="shared" si="0"/>
        <v>0</v>
      </c>
      <c r="G275">
        <f t="shared" si="0"/>
        <v>5118823040</v>
      </c>
      <c r="H275">
        <f t="shared" si="0"/>
        <v>614250000</v>
      </c>
      <c r="I275">
        <f t="shared" si="0"/>
        <v>340329200</v>
      </c>
      <c r="J275">
        <f t="shared" si="0"/>
        <v>11062880400</v>
      </c>
      <c r="K275">
        <f t="shared" si="0"/>
        <v>90000000</v>
      </c>
      <c r="L275">
        <f t="shared" si="0"/>
        <v>12107459600</v>
      </c>
      <c r="M275">
        <f t="shared" si="0"/>
        <v>17226282640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03"/>
  <sheetViews>
    <sheetView topLeftCell="A90" workbookViewId="0">
      <selection activeCell="D14" sqref="D14"/>
    </sheetView>
  </sheetViews>
  <sheetFormatPr defaultColWidth="9.1328125" defaultRowHeight="14.25"/>
  <cols>
    <col min="4" max="13" width="13.86328125" customWidth="1"/>
  </cols>
  <sheetData>
    <row r="3" spans="2:13" ht="15.4">
      <c r="B3" s="19">
        <v>129.5</v>
      </c>
      <c r="C3" s="20" t="s">
        <v>29</v>
      </c>
      <c r="D3" s="21">
        <v>6837600</v>
      </c>
      <c r="E3" s="13">
        <v>1295000</v>
      </c>
      <c r="F3" s="9">
        <v>0</v>
      </c>
      <c r="G3" s="10">
        <v>8132600</v>
      </c>
      <c r="H3" s="10">
        <v>9450000</v>
      </c>
      <c r="I3" s="10">
        <v>518000</v>
      </c>
      <c r="J3" s="10">
        <v>17094000</v>
      </c>
      <c r="K3" s="10"/>
      <c r="L3" s="10">
        <v>27062000</v>
      </c>
      <c r="M3" s="10">
        <v>35194600</v>
      </c>
    </row>
    <row r="4" spans="2:13" ht="15.4">
      <c r="B4" s="19">
        <v>263.60000000000002</v>
      </c>
      <c r="C4" s="20" t="s">
        <v>30</v>
      </c>
      <c r="D4" s="21">
        <v>13918080</v>
      </c>
      <c r="E4" s="13">
        <v>1845200</v>
      </c>
      <c r="F4" s="9">
        <v>0</v>
      </c>
      <c r="G4" s="10">
        <v>15763280</v>
      </c>
      <c r="H4" s="10">
        <v>0</v>
      </c>
      <c r="I4" s="10">
        <v>1054400</v>
      </c>
      <c r="J4" s="10">
        <v>34795200</v>
      </c>
      <c r="K4" s="10"/>
      <c r="L4" s="10">
        <v>35849600</v>
      </c>
      <c r="M4" s="10">
        <v>51612880</v>
      </c>
    </row>
    <row r="5" spans="2:13" ht="15.4">
      <c r="B5" s="19">
        <v>340.7</v>
      </c>
      <c r="C5" s="20" t="s">
        <v>30</v>
      </c>
      <c r="D5" s="21">
        <v>17988960</v>
      </c>
      <c r="E5" s="13">
        <v>2384900</v>
      </c>
      <c r="F5" s="9">
        <v>0</v>
      </c>
      <c r="G5" s="10">
        <v>20373860</v>
      </c>
      <c r="H5" s="10">
        <v>1350000</v>
      </c>
      <c r="I5" s="10">
        <v>1362800</v>
      </c>
      <c r="J5" s="10">
        <v>44972400</v>
      </c>
      <c r="K5" s="10"/>
      <c r="L5" s="10">
        <v>47685200</v>
      </c>
      <c r="M5" s="10">
        <v>68059060</v>
      </c>
    </row>
    <row r="6" spans="2:13" ht="15.4">
      <c r="B6" s="19">
        <v>288.89999999999998</v>
      </c>
      <c r="C6" s="20" t="s">
        <v>30</v>
      </c>
      <c r="D6" s="21">
        <v>15253920</v>
      </c>
      <c r="E6" s="13">
        <v>2022300</v>
      </c>
      <c r="F6" s="9">
        <v>0</v>
      </c>
      <c r="G6" s="10">
        <v>17276220</v>
      </c>
      <c r="H6" s="10">
        <v>5400000</v>
      </c>
      <c r="I6" s="10">
        <v>1155600</v>
      </c>
      <c r="J6" s="10">
        <v>38134800</v>
      </c>
      <c r="K6" s="10"/>
      <c r="L6" s="10">
        <v>44690400</v>
      </c>
      <c r="M6" s="10">
        <v>61966620</v>
      </c>
    </row>
    <row r="7" spans="2:13" ht="15.4">
      <c r="B7" s="19">
        <v>179.8</v>
      </c>
      <c r="C7" s="20" t="s">
        <v>29</v>
      </c>
      <c r="D7" s="21">
        <v>9493440</v>
      </c>
      <c r="E7" s="13">
        <v>1798000</v>
      </c>
      <c r="F7" s="9">
        <v>0</v>
      </c>
      <c r="G7" s="10">
        <v>11291440</v>
      </c>
      <c r="H7" s="10">
        <v>5400000</v>
      </c>
      <c r="I7" s="10">
        <v>719200</v>
      </c>
      <c r="J7" s="10">
        <v>23733600</v>
      </c>
      <c r="K7" s="10"/>
      <c r="L7" s="10">
        <v>29852800</v>
      </c>
      <c r="M7" s="10">
        <v>41144240</v>
      </c>
    </row>
    <row r="8" spans="2:13" ht="15.4">
      <c r="B8" s="19">
        <v>502.1</v>
      </c>
      <c r="C8" s="20" t="s">
        <v>30</v>
      </c>
      <c r="D8" s="21">
        <v>26510880</v>
      </c>
      <c r="E8" s="22">
        <v>3514700</v>
      </c>
      <c r="F8" s="9">
        <v>0</v>
      </c>
      <c r="G8" s="10">
        <v>30025580</v>
      </c>
      <c r="H8" s="10">
        <v>0</v>
      </c>
      <c r="I8" s="10">
        <v>2008400</v>
      </c>
      <c r="J8" s="10">
        <v>66277200</v>
      </c>
      <c r="K8" s="10"/>
      <c r="L8" s="10">
        <v>68285600</v>
      </c>
      <c r="M8" s="10">
        <v>98311180</v>
      </c>
    </row>
    <row r="9" spans="2:13" ht="15.4">
      <c r="B9" s="19">
        <v>210.6</v>
      </c>
      <c r="C9" s="20" t="s">
        <v>29</v>
      </c>
      <c r="D9" s="21">
        <v>11119680</v>
      </c>
      <c r="E9" s="22">
        <v>2106000</v>
      </c>
      <c r="F9" s="9">
        <v>0</v>
      </c>
      <c r="G9" s="10">
        <v>13225680</v>
      </c>
      <c r="H9" s="10">
        <v>1350000</v>
      </c>
      <c r="I9" s="10">
        <v>842400</v>
      </c>
      <c r="J9" s="10">
        <v>27799200</v>
      </c>
      <c r="K9" s="10"/>
      <c r="L9" s="10">
        <v>29991600</v>
      </c>
      <c r="M9" s="10">
        <v>43217280</v>
      </c>
    </row>
    <row r="10" spans="2:13" ht="15.4">
      <c r="B10" s="19">
        <v>556.29999999999995</v>
      </c>
      <c r="C10" s="20" t="s">
        <v>30</v>
      </c>
      <c r="D10" s="21">
        <v>29372640</v>
      </c>
      <c r="E10" s="13">
        <v>3894100</v>
      </c>
      <c r="F10" s="9">
        <v>0</v>
      </c>
      <c r="G10" s="10">
        <v>33266740</v>
      </c>
      <c r="H10" s="10"/>
      <c r="I10" s="10">
        <v>2225200</v>
      </c>
      <c r="J10" s="10">
        <v>73431600</v>
      </c>
      <c r="K10" s="10"/>
      <c r="L10" s="10">
        <v>75656800</v>
      </c>
      <c r="M10" s="10">
        <v>108923540</v>
      </c>
    </row>
    <row r="11" spans="2:13" ht="15.4">
      <c r="B11" s="19">
        <v>170</v>
      </c>
      <c r="C11" s="20" t="s">
        <v>29</v>
      </c>
      <c r="D11" s="21">
        <v>8976000</v>
      </c>
      <c r="E11" s="13">
        <v>1700000</v>
      </c>
      <c r="F11" s="9">
        <v>0</v>
      </c>
      <c r="G11" s="10">
        <v>10676000</v>
      </c>
      <c r="H11" s="10">
        <v>8100000</v>
      </c>
      <c r="I11" s="10">
        <v>680000</v>
      </c>
      <c r="J11" s="10">
        <v>22440000</v>
      </c>
      <c r="K11" s="10"/>
      <c r="L11" s="10">
        <v>31220000</v>
      </c>
      <c r="M11" s="10">
        <v>41896000</v>
      </c>
    </row>
    <row r="12" spans="2:13" ht="15.4">
      <c r="B12" s="19">
        <v>130.1</v>
      </c>
      <c r="C12" s="20" t="s">
        <v>29</v>
      </c>
      <c r="D12" s="21">
        <v>6869280</v>
      </c>
      <c r="E12" s="22">
        <v>1301000</v>
      </c>
      <c r="F12" s="9">
        <v>0</v>
      </c>
      <c r="G12" s="10">
        <v>8170280</v>
      </c>
      <c r="H12" s="10">
        <v>5400000</v>
      </c>
      <c r="I12" s="10">
        <v>520400</v>
      </c>
      <c r="J12" s="10">
        <v>17173200</v>
      </c>
      <c r="K12" s="10"/>
      <c r="L12" s="10">
        <v>23093600</v>
      </c>
      <c r="M12" s="10">
        <v>31263880</v>
      </c>
    </row>
    <row r="13" spans="2:13" ht="15.4">
      <c r="B13" s="19">
        <v>246.8</v>
      </c>
      <c r="C13" s="20" t="s">
        <v>29</v>
      </c>
      <c r="D13" s="21">
        <v>13031040</v>
      </c>
      <c r="E13" s="13">
        <v>2468000</v>
      </c>
      <c r="F13" s="9">
        <v>0</v>
      </c>
      <c r="G13" s="10">
        <v>15499040</v>
      </c>
      <c r="H13" s="10">
        <v>1350000</v>
      </c>
      <c r="I13" s="10">
        <v>987200</v>
      </c>
      <c r="J13" s="10">
        <v>32577600</v>
      </c>
      <c r="K13" s="10"/>
      <c r="L13" s="10">
        <v>34914800</v>
      </c>
      <c r="M13" s="10">
        <v>50413840</v>
      </c>
    </row>
    <row r="14" spans="2:13" ht="15.4">
      <c r="B14" s="19">
        <v>266.7</v>
      </c>
      <c r="C14" s="20" t="s">
        <v>30</v>
      </c>
      <c r="D14" s="21">
        <v>14081760</v>
      </c>
      <c r="E14" s="13">
        <v>1866900</v>
      </c>
      <c r="F14" s="9">
        <v>0</v>
      </c>
      <c r="G14" s="10">
        <v>15948660</v>
      </c>
      <c r="H14" s="10">
        <v>1350000</v>
      </c>
      <c r="I14" s="10">
        <v>1066800</v>
      </c>
      <c r="J14" s="10">
        <v>35204400</v>
      </c>
      <c r="K14" s="10"/>
      <c r="L14" s="10">
        <v>37621200</v>
      </c>
      <c r="M14" s="10">
        <v>53569860</v>
      </c>
    </row>
    <row r="15" spans="2:13" ht="15.4">
      <c r="B15" s="19">
        <v>338.8</v>
      </c>
      <c r="C15" s="20" t="s">
        <v>30</v>
      </c>
      <c r="D15" s="21">
        <v>17888640</v>
      </c>
      <c r="E15" s="22">
        <v>2371600</v>
      </c>
      <c r="F15" s="9">
        <v>0</v>
      </c>
      <c r="G15" s="10">
        <v>20260240</v>
      </c>
      <c r="H15" s="10">
        <v>0</v>
      </c>
      <c r="I15" s="10">
        <v>1355200</v>
      </c>
      <c r="J15" s="10">
        <v>44721600</v>
      </c>
      <c r="K15" s="10"/>
      <c r="L15" s="10">
        <v>46076800</v>
      </c>
      <c r="M15" s="10">
        <v>66337040</v>
      </c>
    </row>
    <row r="16" spans="2:13" ht="15.4">
      <c r="B16" s="19">
        <v>268</v>
      </c>
      <c r="C16" s="20" t="s">
        <v>30</v>
      </c>
      <c r="D16" s="21">
        <v>14150400</v>
      </c>
      <c r="E16" s="13">
        <v>1876000</v>
      </c>
      <c r="F16" s="9">
        <v>0</v>
      </c>
      <c r="G16" s="10">
        <v>16026400</v>
      </c>
      <c r="H16" s="10">
        <v>0</v>
      </c>
      <c r="I16" s="10">
        <v>1072000</v>
      </c>
      <c r="J16" s="10">
        <v>35376000</v>
      </c>
      <c r="K16" s="10"/>
      <c r="L16" s="10">
        <v>36448000</v>
      </c>
      <c r="M16" s="10">
        <v>52474400</v>
      </c>
    </row>
    <row r="17" spans="2:13" ht="15.4">
      <c r="B17" s="19">
        <v>138.9</v>
      </c>
      <c r="C17" s="20" t="s">
        <v>29</v>
      </c>
      <c r="D17" s="21">
        <v>7333920</v>
      </c>
      <c r="E17" s="13">
        <v>1389000</v>
      </c>
      <c r="F17" s="9">
        <v>0</v>
      </c>
      <c r="G17" s="10">
        <v>8722920</v>
      </c>
      <c r="H17" s="10">
        <v>8100000</v>
      </c>
      <c r="I17" s="10">
        <v>555600</v>
      </c>
      <c r="J17" s="10">
        <v>18334800</v>
      </c>
      <c r="K17" s="10"/>
      <c r="L17" s="10">
        <v>26990400</v>
      </c>
      <c r="M17" s="10">
        <v>35713320</v>
      </c>
    </row>
    <row r="18" spans="2:13" ht="15.4">
      <c r="B18" s="19">
        <v>413.5</v>
      </c>
      <c r="C18" s="20" t="s">
        <v>30</v>
      </c>
      <c r="D18" s="21">
        <v>21832800</v>
      </c>
      <c r="E18" s="13">
        <v>2894500</v>
      </c>
      <c r="F18" s="9">
        <v>0</v>
      </c>
      <c r="G18" s="10">
        <v>24727300</v>
      </c>
      <c r="H18" s="10">
        <v>6750000</v>
      </c>
      <c r="I18" s="10">
        <v>1654000</v>
      </c>
      <c r="J18" s="10">
        <v>54582000</v>
      </c>
      <c r="K18" s="10"/>
      <c r="L18" s="10">
        <v>62986000</v>
      </c>
      <c r="M18" s="10">
        <v>87713300</v>
      </c>
    </row>
    <row r="19" spans="2:13" ht="15.4">
      <c r="B19" s="19">
        <v>152</v>
      </c>
      <c r="C19" s="20" t="s">
        <v>29</v>
      </c>
      <c r="D19" s="21">
        <v>8025600</v>
      </c>
      <c r="E19" s="13">
        <v>1520000</v>
      </c>
      <c r="F19" s="9">
        <v>0</v>
      </c>
      <c r="G19" s="10">
        <v>9545600</v>
      </c>
      <c r="H19" s="10">
        <v>0</v>
      </c>
      <c r="I19" s="10">
        <v>608000</v>
      </c>
      <c r="J19" s="10">
        <v>20064000</v>
      </c>
      <c r="K19" s="10"/>
      <c r="L19" s="10">
        <v>20672000</v>
      </c>
      <c r="M19" s="10">
        <v>30217600</v>
      </c>
    </row>
    <row r="20" spans="2:13" ht="15.4">
      <c r="B20" s="19">
        <v>191.8</v>
      </c>
      <c r="C20" s="20" t="s">
        <v>30</v>
      </c>
      <c r="D20" s="21">
        <v>10127040</v>
      </c>
      <c r="E20" s="22">
        <v>1342600</v>
      </c>
      <c r="F20" s="9">
        <v>0</v>
      </c>
      <c r="G20" s="10">
        <v>11469640</v>
      </c>
      <c r="H20" s="10">
        <v>14850000</v>
      </c>
      <c r="I20" s="10">
        <v>767200</v>
      </c>
      <c r="J20" s="10">
        <v>25317600</v>
      </c>
      <c r="K20" s="10"/>
      <c r="L20" s="10">
        <v>40934800</v>
      </c>
      <c r="M20" s="10">
        <v>52404440</v>
      </c>
    </row>
    <row r="21" spans="2:13" ht="15.4">
      <c r="B21" s="19">
        <v>144.80000000000001</v>
      </c>
      <c r="C21" s="20" t="s">
        <v>30</v>
      </c>
      <c r="D21" s="21">
        <v>7645440</v>
      </c>
      <c r="E21" s="13">
        <v>1013600</v>
      </c>
      <c r="F21" s="9">
        <v>0</v>
      </c>
      <c r="G21" s="10">
        <v>8659040</v>
      </c>
      <c r="H21" s="10">
        <v>0</v>
      </c>
      <c r="I21" s="10">
        <v>579200</v>
      </c>
      <c r="J21" s="10">
        <v>19113600</v>
      </c>
      <c r="K21" s="10"/>
      <c r="L21" s="10">
        <v>19692800</v>
      </c>
      <c r="M21" s="10">
        <v>28351840</v>
      </c>
    </row>
    <row r="22" spans="2:13" ht="15.4">
      <c r="B22" s="19">
        <v>122.4</v>
      </c>
      <c r="C22" s="20" t="s">
        <v>29</v>
      </c>
      <c r="D22" s="21">
        <v>6462720</v>
      </c>
      <c r="E22" s="13">
        <v>1224000</v>
      </c>
      <c r="F22" s="9">
        <v>0</v>
      </c>
      <c r="G22" s="10">
        <v>7686720</v>
      </c>
      <c r="H22" s="10">
        <v>2700000</v>
      </c>
      <c r="I22" s="10">
        <v>489600</v>
      </c>
      <c r="J22" s="10">
        <v>16156800</v>
      </c>
      <c r="K22" s="10"/>
      <c r="L22" s="10">
        <v>19346400</v>
      </c>
      <c r="M22" s="10">
        <v>27033120</v>
      </c>
    </row>
    <row r="23" spans="2:13" ht="15.4">
      <c r="B23" s="19">
        <v>212.7</v>
      </c>
      <c r="C23" s="20" t="s">
        <v>29</v>
      </c>
      <c r="D23" s="21">
        <v>11230560</v>
      </c>
      <c r="E23" s="22">
        <v>2127000</v>
      </c>
      <c r="F23" s="9">
        <v>0</v>
      </c>
      <c r="G23" s="10">
        <v>13357560</v>
      </c>
      <c r="H23" s="10">
        <v>8100000</v>
      </c>
      <c r="I23" s="10">
        <v>850800</v>
      </c>
      <c r="J23" s="10">
        <v>28076400</v>
      </c>
      <c r="K23" s="10"/>
      <c r="L23" s="10">
        <v>37027200</v>
      </c>
      <c r="M23" s="10">
        <v>50384760</v>
      </c>
    </row>
    <row r="24" spans="2:13" ht="15.4">
      <c r="B24" s="19">
        <v>386</v>
      </c>
      <c r="C24" s="20" t="s">
        <v>30</v>
      </c>
      <c r="D24" s="21">
        <v>20380800</v>
      </c>
      <c r="E24" s="13">
        <v>2702000</v>
      </c>
      <c r="F24" s="9">
        <v>0</v>
      </c>
      <c r="G24" s="10">
        <v>23082800</v>
      </c>
      <c r="H24" s="10">
        <v>6750000</v>
      </c>
      <c r="I24" s="10">
        <v>1544000</v>
      </c>
      <c r="J24" s="10">
        <v>50952000</v>
      </c>
      <c r="K24" s="10"/>
      <c r="L24" s="10">
        <v>59246000</v>
      </c>
      <c r="M24" s="10">
        <v>82328800</v>
      </c>
    </row>
    <row r="25" spans="2:13" ht="15.4">
      <c r="B25" s="19">
        <v>131</v>
      </c>
      <c r="C25" s="20" t="s">
        <v>29</v>
      </c>
      <c r="D25" s="21">
        <v>6916800</v>
      </c>
      <c r="E25" s="22">
        <v>1310000</v>
      </c>
      <c r="F25" s="9">
        <v>0</v>
      </c>
      <c r="G25" s="10">
        <v>8226800</v>
      </c>
      <c r="H25" s="10">
        <v>0</v>
      </c>
      <c r="I25" s="10">
        <v>524000</v>
      </c>
      <c r="J25" s="10">
        <v>17292000</v>
      </c>
      <c r="K25" s="10"/>
      <c r="L25" s="10">
        <v>17816000</v>
      </c>
      <c r="M25" s="10">
        <v>26042800</v>
      </c>
    </row>
    <row r="26" spans="2:13" ht="15.4">
      <c r="B26" s="19">
        <v>730.8</v>
      </c>
      <c r="C26" s="20" t="s">
        <v>30</v>
      </c>
      <c r="D26" s="21">
        <v>38586240</v>
      </c>
      <c r="E26" s="22">
        <v>5115600</v>
      </c>
      <c r="F26" s="9">
        <v>0</v>
      </c>
      <c r="G26" s="10">
        <v>43701840</v>
      </c>
      <c r="H26" s="10">
        <v>8100000</v>
      </c>
      <c r="I26" s="10">
        <v>2923200</v>
      </c>
      <c r="J26" s="10">
        <v>96465600</v>
      </c>
      <c r="K26" s="10"/>
      <c r="L26" s="10">
        <v>107488800</v>
      </c>
      <c r="M26" s="10">
        <v>151190640</v>
      </c>
    </row>
    <row r="27" spans="2:13" ht="15.4">
      <c r="B27" s="19">
        <v>269</v>
      </c>
      <c r="C27" s="20" t="s">
        <v>30</v>
      </c>
      <c r="D27" s="21">
        <v>14203200</v>
      </c>
      <c r="E27" s="13">
        <v>1883000</v>
      </c>
      <c r="F27" s="9">
        <v>0</v>
      </c>
      <c r="G27" s="10">
        <v>16086200</v>
      </c>
      <c r="H27" s="10">
        <v>0</v>
      </c>
      <c r="I27" s="10">
        <v>1076000</v>
      </c>
      <c r="J27" s="10">
        <v>35508000</v>
      </c>
      <c r="K27" s="10"/>
      <c r="L27" s="10">
        <v>36584000</v>
      </c>
      <c r="M27" s="10">
        <v>52670200</v>
      </c>
    </row>
    <row r="28" spans="2:13" ht="15.4">
      <c r="B28" s="19">
        <v>323.60000000000002</v>
      </c>
      <c r="C28" s="20" t="s">
        <v>30</v>
      </c>
      <c r="D28" s="21">
        <v>17086080</v>
      </c>
      <c r="E28" s="13">
        <v>2265200</v>
      </c>
      <c r="F28" s="9">
        <v>0</v>
      </c>
      <c r="G28" s="10">
        <v>19351280</v>
      </c>
      <c r="H28" s="10">
        <v>4050000</v>
      </c>
      <c r="I28" s="10">
        <v>1294400</v>
      </c>
      <c r="J28" s="10">
        <v>42715200</v>
      </c>
      <c r="K28" s="10"/>
      <c r="L28" s="10">
        <v>48059600</v>
      </c>
      <c r="M28" s="10">
        <v>67410880</v>
      </c>
    </row>
    <row r="29" spans="2:13" ht="15.4">
      <c r="B29" s="19">
        <v>677.3</v>
      </c>
      <c r="C29" s="20" t="s">
        <v>30</v>
      </c>
      <c r="D29" s="21">
        <v>35761440</v>
      </c>
      <c r="E29" s="22">
        <v>4741100</v>
      </c>
      <c r="F29" s="9">
        <v>0</v>
      </c>
      <c r="G29" s="10">
        <v>40502540</v>
      </c>
      <c r="H29" s="10">
        <v>0</v>
      </c>
      <c r="I29" s="10">
        <v>2709200</v>
      </c>
      <c r="J29" s="10">
        <v>89403600</v>
      </c>
      <c r="K29" s="10"/>
      <c r="L29" s="10">
        <v>92112800</v>
      </c>
      <c r="M29" s="10">
        <v>132615340</v>
      </c>
    </row>
    <row r="30" spans="2:13" ht="15.4">
      <c r="B30" s="19">
        <v>358.9</v>
      </c>
      <c r="C30" s="20" t="s">
        <v>30</v>
      </c>
      <c r="D30" s="21">
        <v>18949920</v>
      </c>
      <c r="E30" s="22">
        <v>2512300</v>
      </c>
      <c r="F30" s="9">
        <v>0</v>
      </c>
      <c r="G30" s="10">
        <v>21462220</v>
      </c>
      <c r="H30" s="10">
        <v>1350000</v>
      </c>
      <c r="I30" s="10">
        <v>1435600</v>
      </c>
      <c r="J30" s="10">
        <v>47374800</v>
      </c>
      <c r="K30" s="10"/>
      <c r="L30" s="10">
        <v>50160400</v>
      </c>
      <c r="M30" s="10">
        <v>71622620</v>
      </c>
    </row>
    <row r="31" spans="2:13" ht="15.4">
      <c r="B31" s="19">
        <v>157.4</v>
      </c>
      <c r="C31" s="20" t="s">
        <v>29</v>
      </c>
      <c r="D31" s="21">
        <v>8310720</v>
      </c>
      <c r="E31" s="13">
        <v>1574000</v>
      </c>
      <c r="F31" s="9">
        <v>0</v>
      </c>
      <c r="G31" s="10">
        <v>9884720</v>
      </c>
      <c r="H31" s="10">
        <v>0</v>
      </c>
      <c r="I31" s="10">
        <v>629600</v>
      </c>
      <c r="J31" s="10">
        <v>20776800</v>
      </c>
      <c r="K31" s="10"/>
      <c r="L31" s="10">
        <v>21406400</v>
      </c>
      <c r="M31" s="10">
        <v>31291120</v>
      </c>
    </row>
    <row r="32" spans="2:13" ht="15.4">
      <c r="B32" s="19">
        <v>489.5</v>
      </c>
      <c r="C32" s="20" t="s">
        <v>30</v>
      </c>
      <c r="D32" s="21">
        <v>25845600</v>
      </c>
      <c r="E32" s="22">
        <v>3426500</v>
      </c>
      <c r="F32" s="9">
        <v>0</v>
      </c>
      <c r="G32" s="10">
        <v>29272100</v>
      </c>
      <c r="H32" s="10">
        <v>4050000</v>
      </c>
      <c r="I32" s="10">
        <v>1958000</v>
      </c>
      <c r="J32" s="10">
        <v>64614000</v>
      </c>
      <c r="K32" s="10"/>
      <c r="L32" s="10">
        <v>70622000</v>
      </c>
      <c r="M32" s="10">
        <v>99894100</v>
      </c>
    </row>
    <row r="33" spans="2:13" ht="15.4">
      <c r="B33" s="19">
        <v>193.6</v>
      </c>
      <c r="C33" s="20" t="s">
        <v>29</v>
      </c>
      <c r="D33" s="21">
        <v>10222080</v>
      </c>
      <c r="E33" s="13">
        <v>1936000</v>
      </c>
      <c r="F33" s="9">
        <v>0</v>
      </c>
      <c r="G33" s="10">
        <v>12158080</v>
      </c>
      <c r="H33" s="10">
        <v>0</v>
      </c>
      <c r="I33" s="10">
        <v>774400</v>
      </c>
      <c r="J33" s="10">
        <v>25555200</v>
      </c>
      <c r="K33" s="10"/>
      <c r="L33" s="10">
        <v>26329600</v>
      </c>
      <c r="M33" s="10">
        <v>38487680</v>
      </c>
    </row>
    <row r="34" spans="2:13" ht="15.4">
      <c r="B34" s="19">
        <v>147</v>
      </c>
      <c r="C34" s="20" t="s">
        <v>29</v>
      </c>
      <c r="D34" s="21">
        <v>7761600</v>
      </c>
      <c r="E34" s="13">
        <v>1470000</v>
      </c>
      <c r="F34" s="9">
        <v>0</v>
      </c>
      <c r="G34" s="10">
        <v>9231600</v>
      </c>
      <c r="H34" s="10">
        <v>1350000</v>
      </c>
      <c r="I34" s="10">
        <v>588000</v>
      </c>
      <c r="J34" s="10">
        <v>19404000</v>
      </c>
      <c r="K34" s="10"/>
      <c r="L34" s="10">
        <v>21342000</v>
      </c>
      <c r="M34" s="10">
        <v>30573600</v>
      </c>
    </row>
    <row r="35" spans="2:13" ht="15.4">
      <c r="B35" s="19">
        <v>589.4</v>
      </c>
      <c r="C35" s="20" t="s">
        <v>30</v>
      </c>
      <c r="D35" s="21">
        <v>31120320</v>
      </c>
      <c r="E35" s="13">
        <v>4125800</v>
      </c>
      <c r="F35" s="9">
        <v>0</v>
      </c>
      <c r="G35" s="10">
        <v>35246120</v>
      </c>
      <c r="H35" s="10">
        <v>0</v>
      </c>
      <c r="I35" s="10">
        <v>2357600</v>
      </c>
      <c r="J35" s="10">
        <v>77800800</v>
      </c>
      <c r="K35" s="10"/>
      <c r="L35" s="10">
        <v>80158400</v>
      </c>
      <c r="M35" s="10">
        <v>115404520</v>
      </c>
    </row>
    <row r="36" spans="2:13" ht="15.4">
      <c r="B36" s="19">
        <v>226.4</v>
      </c>
      <c r="C36" s="20" t="s">
        <v>29</v>
      </c>
      <c r="D36" s="21">
        <v>11953920</v>
      </c>
      <c r="E36" s="13">
        <v>2264000</v>
      </c>
      <c r="F36" s="9">
        <v>0</v>
      </c>
      <c r="G36" s="10">
        <v>14217920</v>
      </c>
      <c r="H36" s="10">
        <v>1350000</v>
      </c>
      <c r="I36" s="10">
        <v>905600</v>
      </c>
      <c r="J36" s="10">
        <v>29884800</v>
      </c>
      <c r="K36" s="10"/>
      <c r="L36" s="10">
        <v>32140400</v>
      </c>
      <c r="M36" s="10">
        <v>46358320</v>
      </c>
    </row>
    <row r="37" spans="2:13" ht="15.4">
      <c r="B37" s="19">
        <v>131.4</v>
      </c>
      <c r="C37" s="20" t="s">
        <v>29</v>
      </c>
      <c r="D37" s="21">
        <v>6937920</v>
      </c>
      <c r="E37" s="22">
        <v>1314000</v>
      </c>
      <c r="F37" s="9">
        <v>0</v>
      </c>
      <c r="G37" s="10">
        <v>8251920</v>
      </c>
      <c r="H37" s="10">
        <v>5400000</v>
      </c>
      <c r="I37" s="10">
        <v>525600</v>
      </c>
      <c r="J37" s="10">
        <v>17344800</v>
      </c>
      <c r="K37" s="10"/>
      <c r="L37" s="10">
        <v>23270400</v>
      </c>
      <c r="M37" s="10">
        <v>31522320</v>
      </c>
    </row>
    <row r="38" spans="2:13" ht="15.4">
      <c r="B38" s="19">
        <v>240.1</v>
      </c>
      <c r="C38" s="20" t="s">
        <v>30</v>
      </c>
      <c r="D38" s="21">
        <v>12677280</v>
      </c>
      <c r="E38" s="13">
        <v>1680700</v>
      </c>
      <c r="F38" s="9">
        <v>0</v>
      </c>
      <c r="G38" s="10">
        <v>14357980</v>
      </c>
      <c r="H38" s="10">
        <v>0</v>
      </c>
      <c r="I38" s="10">
        <v>960400</v>
      </c>
      <c r="J38" s="10">
        <v>31693200</v>
      </c>
      <c r="K38" s="10"/>
      <c r="L38" s="10">
        <v>32653600</v>
      </c>
      <c r="M38" s="10">
        <v>47011580</v>
      </c>
    </row>
    <row r="39" spans="2:13" ht="15.4">
      <c r="B39" s="19">
        <v>76.5</v>
      </c>
      <c r="C39" s="20" t="s">
        <v>30</v>
      </c>
      <c r="D39" s="21">
        <v>4039200</v>
      </c>
      <c r="E39" s="13">
        <v>535500</v>
      </c>
      <c r="F39" s="9">
        <v>0</v>
      </c>
      <c r="G39" s="10">
        <v>4574700</v>
      </c>
      <c r="H39" s="10">
        <v>0</v>
      </c>
      <c r="I39" s="10">
        <v>306000</v>
      </c>
      <c r="J39" s="10">
        <v>10098000</v>
      </c>
      <c r="K39" s="10"/>
      <c r="L39" s="10">
        <v>10404000</v>
      </c>
      <c r="M39" s="10">
        <v>14978700</v>
      </c>
    </row>
    <row r="40" spans="2:13" ht="15.4">
      <c r="B40" s="19">
        <v>430.2</v>
      </c>
      <c r="C40" s="20" t="s">
        <v>30</v>
      </c>
      <c r="D40" s="21">
        <v>22714560</v>
      </c>
      <c r="E40" s="13">
        <v>3011400</v>
      </c>
      <c r="F40" s="9">
        <v>0</v>
      </c>
      <c r="G40" s="10">
        <v>25725960</v>
      </c>
      <c r="H40" s="10">
        <v>1350000</v>
      </c>
      <c r="I40" s="10">
        <v>1720800</v>
      </c>
      <c r="J40" s="10">
        <v>56786400</v>
      </c>
      <c r="K40" s="10"/>
      <c r="L40" s="10">
        <v>59857200</v>
      </c>
      <c r="M40" s="10">
        <v>85583160</v>
      </c>
    </row>
    <row r="41" spans="2:13" ht="15.4">
      <c r="B41" s="19">
        <v>196.5</v>
      </c>
      <c r="C41" s="20" t="s">
        <v>30</v>
      </c>
      <c r="D41" s="21">
        <v>10375200</v>
      </c>
      <c r="E41" s="13">
        <v>1375500</v>
      </c>
      <c r="F41" s="9">
        <v>0</v>
      </c>
      <c r="G41" s="10">
        <v>11750700</v>
      </c>
      <c r="H41" s="10">
        <v>0</v>
      </c>
      <c r="I41" s="10">
        <v>786000</v>
      </c>
      <c r="J41" s="10">
        <v>25938000</v>
      </c>
      <c r="K41" s="10"/>
      <c r="L41" s="10">
        <v>26724000</v>
      </c>
      <c r="M41" s="10">
        <v>38474700</v>
      </c>
    </row>
    <row r="42" spans="2:13" ht="15.4">
      <c r="B42" s="19">
        <v>628.5</v>
      </c>
      <c r="C42" s="20" t="s">
        <v>30</v>
      </c>
      <c r="D42" s="21">
        <v>33184800</v>
      </c>
      <c r="E42" s="13">
        <v>4399500</v>
      </c>
      <c r="F42" s="9">
        <v>0</v>
      </c>
      <c r="G42" s="10">
        <v>37584300</v>
      </c>
      <c r="H42" s="10">
        <v>4050000</v>
      </c>
      <c r="I42" s="10">
        <v>2514000</v>
      </c>
      <c r="J42" s="10">
        <v>82962000</v>
      </c>
      <c r="K42" s="10"/>
      <c r="L42" s="10">
        <v>89526000</v>
      </c>
      <c r="M42" s="10">
        <v>127110300</v>
      </c>
    </row>
    <row r="43" spans="2:13" ht="15.4">
      <c r="B43" s="19">
        <v>473.8</v>
      </c>
      <c r="C43" s="20" t="s">
        <v>30</v>
      </c>
      <c r="D43" s="21">
        <v>25016640</v>
      </c>
      <c r="E43" s="22">
        <v>3316600</v>
      </c>
      <c r="F43" s="9">
        <v>0</v>
      </c>
      <c r="G43" s="10">
        <v>28333240</v>
      </c>
      <c r="H43" s="10">
        <v>1350000</v>
      </c>
      <c r="I43" s="10">
        <v>1895200</v>
      </c>
      <c r="J43" s="10">
        <v>62541600</v>
      </c>
      <c r="K43" s="10"/>
      <c r="L43" s="10">
        <v>65786800</v>
      </c>
      <c r="M43" s="10">
        <v>94120040</v>
      </c>
    </row>
    <row r="44" spans="2:13" ht="15.4">
      <c r="B44" s="19">
        <v>211.5</v>
      </c>
      <c r="C44" s="20" t="s">
        <v>30</v>
      </c>
      <c r="D44" s="21">
        <v>11167200</v>
      </c>
      <c r="E44" s="13">
        <v>1480500</v>
      </c>
      <c r="F44" s="9">
        <v>0</v>
      </c>
      <c r="G44" s="10">
        <v>12647700</v>
      </c>
      <c r="H44" s="10">
        <v>0</v>
      </c>
      <c r="I44" s="10">
        <v>846000</v>
      </c>
      <c r="J44" s="10">
        <v>27918000</v>
      </c>
      <c r="K44" s="10"/>
      <c r="L44" s="10">
        <v>28764000</v>
      </c>
      <c r="M44" s="10">
        <v>41411700</v>
      </c>
    </row>
    <row r="45" spans="2:13" ht="15.4">
      <c r="B45" s="19">
        <v>488.8</v>
      </c>
      <c r="C45" s="20" t="s">
        <v>30</v>
      </c>
      <c r="D45" s="21">
        <v>25808640</v>
      </c>
      <c r="E45" s="13">
        <v>3421600</v>
      </c>
      <c r="F45" s="9">
        <v>0</v>
      </c>
      <c r="G45" s="10">
        <v>29230240</v>
      </c>
      <c r="H45" s="10">
        <v>9450000</v>
      </c>
      <c r="I45" s="10">
        <v>1955200</v>
      </c>
      <c r="J45" s="10">
        <v>64521600</v>
      </c>
      <c r="K45" s="10"/>
      <c r="L45" s="10">
        <v>75926800</v>
      </c>
      <c r="M45" s="10">
        <v>105157040</v>
      </c>
    </row>
    <row r="46" spans="2:13" ht="15.4">
      <c r="B46" s="19">
        <v>720.6</v>
      </c>
      <c r="C46" s="20" t="s">
        <v>30</v>
      </c>
      <c r="D46" s="21">
        <v>38047680</v>
      </c>
      <c r="E46" s="13">
        <v>5044200</v>
      </c>
      <c r="F46" s="9">
        <v>0</v>
      </c>
      <c r="G46" s="10">
        <v>43091880</v>
      </c>
      <c r="H46" s="10">
        <v>0</v>
      </c>
      <c r="I46" s="10">
        <v>2882400</v>
      </c>
      <c r="J46" s="10">
        <v>95119200</v>
      </c>
      <c r="K46" s="10"/>
      <c r="L46" s="10">
        <v>98001600</v>
      </c>
      <c r="M46" s="10">
        <v>141093480</v>
      </c>
    </row>
    <row r="47" spans="2:13" ht="15.4">
      <c r="B47" s="19">
        <v>189.2</v>
      </c>
      <c r="C47" s="20" t="s">
        <v>30</v>
      </c>
      <c r="D47" s="21">
        <v>9989760</v>
      </c>
      <c r="E47" s="22">
        <v>1324400</v>
      </c>
      <c r="F47" s="9">
        <v>0</v>
      </c>
      <c r="G47" s="10">
        <v>11314160</v>
      </c>
      <c r="H47" s="10">
        <v>5400000</v>
      </c>
      <c r="I47" s="10">
        <v>756800</v>
      </c>
      <c r="J47" s="10">
        <v>24974400</v>
      </c>
      <c r="K47" s="10"/>
      <c r="L47" s="10">
        <v>31131200</v>
      </c>
      <c r="M47" s="10">
        <v>42445360</v>
      </c>
    </row>
    <row r="48" spans="2:13" ht="15.4">
      <c r="B48" s="19">
        <v>311.39999999999998</v>
      </c>
      <c r="C48" s="20" t="s">
        <v>30</v>
      </c>
      <c r="D48" s="21">
        <v>16441920</v>
      </c>
      <c r="E48" s="13">
        <v>2179800</v>
      </c>
      <c r="F48" s="9">
        <v>0</v>
      </c>
      <c r="G48" s="10">
        <v>18621720</v>
      </c>
      <c r="H48" s="10">
        <v>13500000</v>
      </c>
      <c r="I48" s="10">
        <v>1245600</v>
      </c>
      <c r="J48" s="10">
        <v>41104800</v>
      </c>
      <c r="K48" s="10"/>
      <c r="L48" s="10">
        <v>55850400</v>
      </c>
      <c r="M48" s="10">
        <v>74472120</v>
      </c>
    </row>
    <row r="49" spans="2:13" ht="15.4">
      <c r="B49" s="19">
        <v>523</v>
      </c>
      <c r="C49" s="20" t="s">
        <v>30</v>
      </c>
      <c r="D49" s="21">
        <v>27614400</v>
      </c>
      <c r="E49" s="13">
        <v>3661000</v>
      </c>
      <c r="F49" s="9">
        <v>0</v>
      </c>
      <c r="G49" s="10">
        <v>31275400</v>
      </c>
      <c r="H49" s="10">
        <v>2700000</v>
      </c>
      <c r="I49" s="10">
        <v>2092000</v>
      </c>
      <c r="J49" s="10">
        <v>69036000</v>
      </c>
      <c r="K49" s="10"/>
      <c r="L49" s="10">
        <v>73828000</v>
      </c>
      <c r="M49" s="10">
        <v>105103400</v>
      </c>
    </row>
    <row r="50" spans="2:13" ht="15.4">
      <c r="B50" s="19">
        <v>180.5</v>
      </c>
      <c r="C50" s="20" t="s">
        <v>30</v>
      </c>
      <c r="D50" s="21">
        <v>9530400</v>
      </c>
      <c r="E50" s="22">
        <v>1263500</v>
      </c>
      <c r="F50" s="9">
        <v>0</v>
      </c>
      <c r="G50" s="10">
        <v>10793900</v>
      </c>
      <c r="H50" s="10">
        <v>0</v>
      </c>
      <c r="I50" s="10">
        <v>722000</v>
      </c>
      <c r="J50" s="10">
        <v>23826000</v>
      </c>
      <c r="K50" s="10"/>
      <c r="L50" s="10">
        <v>24548000</v>
      </c>
      <c r="M50" s="10">
        <v>35341900</v>
      </c>
    </row>
    <row r="51" spans="2:13" ht="15.4">
      <c r="B51" s="19">
        <v>138.80000000000001</v>
      </c>
      <c r="C51" s="20" t="s">
        <v>30</v>
      </c>
      <c r="D51" s="21">
        <v>7328640</v>
      </c>
      <c r="E51" s="13">
        <v>971600</v>
      </c>
      <c r="F51" s="9">
        <v>0</v>
      </c>
      <c r="G51" s="10">
        <v>8300240</v>
      </c>
      <c r="H51" s="10">
        <v>4050000</v>
      </c>
      <c r="I51" s="10">
        <v>555200</v>
      </c>
      <c r="J51" s="10">
        <v>18321600</v>
      </c>
      <c r="K51" s="10"/>
      <c r="L51" s="10">
        <v>22926800</v>
      </c>
      <c r="M51" s="10">
        <v>31227040</v>
      </c>
    </row>
    <row r="52" spans="2:13" ht="15.4">
      <c r="B52" s="19">
        <v>503.2</v>
      </c>
      <c r="C52" s="20" t="s">
        <v>30</v>
      </c>
      <c r="D52" s="21">
        <v>26568960</v>
      </c>
      <c r="E52" s="13">
        <v>3522400</v>
      </c>
      <c r="F52" s="9">
        <v>0</v>
      </c>
      <c r="G52" s="10">
        <v>30091360</v>
      </c>
      <c r="H52" s="10">
        <v>1350000</v>
      </c>
      <c r="I52" s="10">
        <v>2012800</v>
      </c>
      <c r="J52" s="10">
        <v>66422400</v>
      </c>
      <c r="K52" s="10"/>
      <c r="L52" s="10">
        <v>69785200</v>
      </c>
      <c r="M52" s="10">
        <v>99876560</v>
      </c>
    </row>
    <row r="53" spans="2:13" ht="15.4">
      <c r="B53" s="19">
        <v>198.2</v>
      </c>
      <c r="C53" s="20" t="s">
        <v>29</v>
      </c>
      <c r="D53" s="21">
        <v>10464960</v>
      </c>
      <c r="E53" s="13">
        <v>1982000</v>
      </c>
      <c r="F53" s="9">
        <v>0</v>
      </c>
      <c r="G53" s="10">
        <v>12446960</v>
      </c>
      <c r="H53" s="10">
        <v>0</v>
      </c>
      <c r="I53" s="10">
        <v>792800</v>
      </c>
      <c r="J53" s="10">
        <v>26162400</v>
      </c>
      <c r="K53" s="10"/>
      <c r="L53" s="10">
        <v>26955200</v>
      </c>
      <c r="M53" s="10">
        <v>39402160</v>
      </c>
    </row>
    <row r="54" spans="2:13" ht="15.4">
      <c r="B54" s="19">
        <v>525.9</v>
      </c>
      <c r="C54" s="20" t="s">
        <v>30</v>
      </c>
      <c r="D54" s="21">
        <v>27767520</v>
      </c>
      <c r="E54" s="13">
        <v>3681300</v>
      </c>
      <c r="F54" s="9">
        <v>0</v>
      </c>
      <c r="G54" s="10">
        <v>31448820</v>
      </c>
      <c r="H54" s="10">
        <v>5400000</v>
      </c>
      <c r="I54" s="10">
        <v>2103600</v>
      </c>
      <c r="J54" s="10">
        <v>69418800</v>
      </c>
      <c r="K54" s="10"/>
      <c r="L54" s="10">
        <v>76922400</v>
      </c>
      <c r="M54" s="10">
        <v>108371220</v>
      </c>
    </row>
    <row r="55" spans="2:13" ht="15.4">
      <c r="B55" s="19">
        <v>232.5</v>
      </c>
      <c r="C55" s="20" t="s">
        <v>30</v>
      </c>
      <c r="D55" s="21">
        <v>12276000</v>
      </c>
      <c r="E55" s="22">
        <v>1627500</v>
      </c>
      <c r="F55" s="9">
        <v>0</v>
      </c>
      <c r="G55" s="10">
        <v>13903500</v>
      </c>
      <c r="H55" s="10">
        <v>0</v>
      </c>
      <c r="I55" s="10">
        <v>930000</v>
      </c>
      <c r="J55" s="10">
        <v>30690000</v>
      </c>
      <c r="K55" s="10"/>
      <c r="L55" s="10">
        <v>31620000</v>
      </c>
      <c r="M55" s="10">
        <v>45523500</v>
      </c>
    </row>
    <row r="56" spans="2:13" ht="15.4">
      <c r="B56" s="19">
        <v>293.8</v>
      </c>
      <c r="C56" s="20" t="s">
        <v>30</v>
      </c>
      <c r="D56" s="21">
        <v>15512640</v>
      </c>
      <c r="E56" s="13">
        <v>2056600</v>
      </c>
      <c r="F56" s="9">
        <v>0</v>
      </c>
      <c r="G56" s="10">
        <v>17569240</v>
      </c>
      <c r="H56" s="10">
        <v>0</v>
      </c>
      <c r="I56" s="10">
        <v>1175200</v>
      </c>
      <c r="J56" s="10">
        <v>38781600</v>
      </c>
      <c r="K56" s="10"/>
      <c r="L56" s="10">
        <v>39956800</v>
      </c>
      <c r="M56" s="10">
        <v>57526040</v>
      </c>
    </row>
    <row r="57" spans="2:13" ht="15.4">
      <c r="B57" s="19">
        <v>384.1</v>
      </c>
      <c r="C57" s="20" t="s">
        <v>30</v>
      </c>
      <c r="D57" s="21">
        <v>20280480</v>
      </c>
      <c r="E57" s="13">
        <v>2688700</v>
      </c>
      <c r="F57" s="9">
        <v>0</v>
      </c>
      <c r="G57" s="10">
        <v>22969180</v>
      </c>
      <c r="H57" s="10">
        <v>1350000</v>
      </c>
      <c r="I57" s="10">
        <v>1536400</v>
      </c>
      <c r="J57" s="10">
        <v>50701200</v>
      </c>
      <c r="K57" s="10"/>
      <c r="L57" s="10">
        <v>53587600</v>
      </c>
      <c r="M57" s="10">
        <v>76556780</v>
      </c>
    </row>
    <row r="58" spans="2:13" ht="15.4">
      <c r="B58" s="19">
        <v>238.3</v>
      </c>
      <c r="C58" s="20" t="s">
        <v>30</v>
      </c>
      <c r="D58" s="21">
        <v>12582240</v>
      </c>
      <c r="E58" s="13">
        <v>1668100</v>
      </c>
      <c r="F58" s="9">
        <v>0</v>
      </c>
      <c r="G58" s="10">
        <v>14250340</v>
      </c>
      <c r="H58" s="10">
        <v>0</v>
      </c>
      <c r="I58" s="10">
        <v>953200</v>
      </c>
      <c r="J58" s="10">
        <v>31455600</v>
      </c>
      <c r="K58" s="10"/>
      <c r="L58" s="10">
        <v>32408800</v>
      </c>
      <c r="M58" s="10">
        <v>46659140</v>
      </c>
    </row>
    <row r="59" spans="2:13" ht="15.4">
      <c r="B59" s="19">
        <v>337.8</v>
      </c>
      <c r="C59" s="20" t="s">
        <v>30</v>
      </c>
      <c r="D59" s="21">
        <v>17835840</v>
      </c>
      <c r="E59" s="22">
        <v>2364600</v>
      </c>
      <c r="F59" s="9">
        <v>0</v>
      </c>
      <c r="G59" s="10">
        <v>20200440</v>
      </c>
      <c r="H59" s="10">
        <v>0</v>
      </c>
      <c r="I59" s="10">
        <v>1351200</v>
      </c>
      <c r="J59" s="10">
        <v>44589600</v>
      </c>
      <c r="K59" s="10"/>
      <c r="L59" s="10">
        <v>45940800</v>
      </c>
      <c r="M59" s="10">
        <v>66141240</v>
      </c>
    </row>
    <row r="60" spans="2:13" ht="15.4">
      <c r="B60" s="23">
        <v>147.1</v>
      </c>
      <c r="C60" s="20" t="s">
        <v>29</v>
      </c>
      <c r="D60" s="24">
        <v>7766880</v>
      </c>
      <c r="E60" s="25">
        <v>1471000</v>
      </c>
      <c r="F60" s="26">
        <v>0</v>
      </c>
      <c r="G60" s="7">
        <v>9237880</v>
      </c>
      <c r="H60" s="7">
        <v>13500000</v>
      </c>
      <c r="I60" s="7">
        <v>588400</v>
      </c>
      <c r="J60" s="7">
        <v>19417200</v>
      </c>
      <c r="K60" s="7"/>
      <c r="L60" s="7">
        <v>33505600</v>
      </c>
      <c r="M60" s="7">
        <v>42743480</v>
      </c>
    </row>
    <row r="61" spans="2:13" ht="15.4">
      <c r="B61" s="19">
        <v>320.2</v>
      </c>
      <c r="C61" s="20" t="s">
        <v>30</v>
      </c>
      <c r="D61" s="21">
        <v>16906560</v>
      </c>
      <c r="E61" s="13">
        <v>2241400</v>
      </c>
      <c r="F61" s="9">
        <v>0</v>
      </c>
      <c r="G61" s="10">
        <v>19147960</v>
      </c>
      <c r="H61" s="10">
        <v>0</v>
      </c>
      <c r="I61" s="10">
        <v>1280800</v>
      </c>
      <c r="J61" s="10">
        <v>42266400</v>
      </c>
      <c r="K61" s="10"/>
      <c r="L61" s="10">
        <v>43547200</v>
      </c>
      <c r="M61" s="10">
        <v>62695160</v>
      </c>
    </row>
    <row r="62" spans="2:13" ht="15.4">
      <c r="B62" s="19">
        <v>341.9</v>
      </c>
      <c r="C62" s="20" t="s">
        <v>30</v>
      </c>
      <c r="D62" s="21">
        <v>18052320</v>
      </c>
      <c r="E62" s="22">
        <v>2393300</v>
      </c>
      <c r="F62" s="9">
        <v>0</v>
      </c>
      <c r="G62" s="10">
        <v>20445620</v>
      </c>
      <c r="H62" s="10">
        <v>4050000</v>
      </c>
      <c r="I62" s="10">
        <v>1367600</v>
      </c>
      <c r="J62" s="10">
        <v>45130800</v>
      </c>
      <c r="K62" s="10"/>
      <c r="L62" s="10">
        <v>50548400</v>
      </c>
      <c r="M62" s="10">
        <v>70994020</v>
      </c>
    </row>
    <row r="63" spans="2:13" ht="15.4">
      <c r="B63" s="19">
        <v>132.69999999999999</v>
      </c>
      <c r="C63" s="20" t="s">
        <v>30</v>
      </c>
      <c r="D63" s="21">
        <v>7006560</v>
      </c>
      <c r="E63" s="13">
        <v>928900</v>
      </c>
      <c r="F63" s="9">
        <v>0</v>
      </c>
      <c r="G63" s="10">
        <v>7935460</v>
      </c>
      <c r="H63" s="10">
        <v>0</v>
      </c>
      <c r="I63" s="10">
        <v>530800</v>
      </c>
      <c r="J63" s="10">
        <v>17516400</v>
      </c>
      <c r="K63" s="10"/>
      <c r="L63" s="10">
        <v>18047200</v>
      </c>
      <c r="M63" s="10">
        <v>25982660</v>
      </c>
    </row>
    <row r="64" spans="2:13" ht="15.4">
      <c r="B64" s="19">
        <v>279.89999999999998</v>
      </c>
      <c r="C64" s="20" t="s">
        <v>30</v>
      </c>
      <c r="D64" s="21">
        <v>14778720</v>
      </c>
      <c r="E64" s="13">
        <v>1959300</v>
      </c>
      <c r="F64" s="9">
        <v>0</v>
      </c>
      <c r="G64" s="10">
        <v>16738020</v>
      </c>
      <c r="H64" s="10">
        <v>0</v>
      </c>
      <c r="I64" s="10">
        <v>1119600</v>
      </c>
      <c r="J64" s="10">
        <v>36946800</v>
      </c>
      <c r="K64" s="10"/>
      <c r="L64" s="10">
        <v>38066400</v>
      </c>
      <c r="M64" s="10">
        <v>54804420</v>
      </c>
    </row>
    <row r="65" spans="2:13" ht="15.4">
      <c r="B65" s="19">
        <v>414.8</v>
      </c>
      <c r="C65" s="20" t="s">
        <v>30</v>
      </c>
      <c r="D65" s="21">
        <v>21901440</v>
      </c>
      <c r="E65" s="22">
        <v>2903600</v>
      </c>
      <c r="F65" s="9">
        <v>0</v>
      </c>
      <c r="G65" s="10">
        <v>24805040</v>
      </c>
      <c r="H65" s="10">
        <v>5400000</v>
      </c>
      <c r="I65" s="10">
        <v>1659200</v>
      </c>
      <c r="J65" s="10">
        <v>54753600</v>
      </c>
      <c r="K65" s="10"/>
      <c r="L65" s="10">
        <v>61812800</v>
      </c>
      <c r="M65" s="10">
        <v>86617840</v>
      </c>
    </row>
    <row r="66" spans="2:13" ht="15.4">
      <c r="B66" s="19">
        <v>181.5</v>
      </c>
      <c r="C66" s="20" t="s">
        <v>29</v>
      </c>
      <c r="D66" s="21">
        <v>9583200</v>
      </c>
      <c r="E66" s="13">
        <v>1815000</v>
      </c>
      <c r="F66" s="9">
        <v>0</v>
      </c>
      <c r="G66" s="10">
        <v>11398200</v>
      </c>
      <c r="H66" s="10">
        <v>0</v>
      </c>
      <c r="I66" s="10">
        <v>726000</v>
      </c>
      <c r="J66" s="10">
        <v>23958000</v>
      </c>
      <c r="K66" s="10"/>
      <c r="L66" s="10">
        <v>24684000</v>
      </c>
      <c r="M66" s="10">
        <v>36082200</v>
      </c>
    </row>
    <row r="67" spans="2:13" ht="15.4">
      <c r="B67" s="19">
        <v>206.3</v>
      </c>
      <c r="C67" s="20" t="s">
        <v>30</v>
      </c>
      <c r="D67" s="21">
        <v>10892640</v>
      </c>
      <c r="E67" s="13">
        <v>1444100</v>
      </c>
      <c r="F67" s="9">
        <v>0</v>
      </c>
      <c r="G67" s="10">
        <v>12336740</v>
      </c>
      <c r="H67" s="10">
        <v>2700000</v>
      </c>
      <c r="I67" s="10">
        <v>825200</v>
      </c>
      <c r="J67" s="10">
        <v>27231600</v>
      </c>
      <c r="K67" s="10"/>
      <c r="L67" s="10">
        <v>30756800</v>
      </c>
      <c r="M67" s="10">
        <v>43093540</v>
      </c>
    </row>
    <row r="68" spans="2:13" ht="15.4">
      <c r="B68" s="19">
        <v>361.4</v>
      </c>
      <c r="C68" s="20" t="s">
        <v>30</v>
      </c>
      <c r="D68" s="21">
        <v>19081920</v>
      </c>
      <c r="E68" s="13">
        <v>2529800</v>
      </c>
      <c r="F68" s="9">
        <v>0</v>
      </c>
      <c r="G68" s="10">
        <v>21611720</v>
      </c>
      <c r="H68" s="10">
        <v>6750000</v>
      </c>
      <c r="I68" s="10">
        <v>1445600</v>
      </c>
      <c r="J68" s="10">
        <v>47704800</v>
      </c>
      <c r="K68" s="10"/>
      <c r="L68" s="10">
        <v>55900400</v>
      </c>
      <c r="M68" s="10">
        <v>77512120</v>
      </c>
    </row>
    <row r="69" spans="2:13" ht="15.4">
      <c r="B69" s="19">
        <v>89.3</v>
      </c>
      <c r="C69" s="20" t="s">
        <v>29</v>
      </c>
      <c r="D69" s="21">
        <v>4715040</v>
      </c>
      <c r="E69" s="13">
        <v>893000</v>
      </c>
      <c r="F69" s="9">
        <v>0</v>
      </c>
      <c r="G69" s="10">
        <v>5608040</v>
      </c>
      <c r="H69" s="10">
        <v>0</v>
      </c>
      <c r="I69" s="10">
        <v>357200</v>
      </c>
      <c r="J69" s="10">
        <v>11787600</v>
      </c>
      <c r="K69" s="10"/>
      <c r="L69" s="10">
        <v>12144800</v>
      </c>
      <c r="M69" s="10">
        <v>17752840</v>
      </c>
    </row>
    <row r="70" spans="2:13" ht="15.4">
      <c r="B70" s="19">
        <v>335.1</v>
      </c>
      <c r="C70" s="20" t="s">
        <v>30</v>
      </c>
      <c r="D70" s="21">
        <v>17693280</v>
      </c>
      <c r="E70" s="13">
        <v>2345700</v>
      </c>
      <c r="F70" s="9">
        <v>0</v>
      </c>
      <c r="G70" s="10">
        <v>20038980</v>
      </c>
      <c r="H70" s="10">
        <v>0</v>
      </c>
      <c r="I70" s="10">
        <v>1340400</v>
      </c>
      <c r="J70" s="10">
        <v>44233200</v>
      </c>
      <c r="K70" s="10"/>
      <c r="L70" s="10">
        <v>45573600</v>
      </c>
      <c r="M70" s="10">
        <v>65612580</v>
      </c>
    </row>
    <row r="71" spans="2:13" ht="15.4">
      <c r="B71" s="19">
        <v>250.8</v>
      </c>
      <c r="C71" s="20" t="s">
        <v>29</v>
      </c>
      <c r="D71" s="21">
        <v>13242240</v>
      </c>
      <c r="E71" s="13">
        <v>2508000</v>
      </c>
      <c r="F71" s="9">
        <v>0</v>
      </c>
      <c r="G71" s="10">
        <v>15750240</v>
      </c>
      <c r="H71" s="10">
        <v>1350000</v>
      </c>
      <c r="I71" s="10">
        <v>1003200</v>
      </c>
      <c r="J71" s="10">
        <v>33105600</v>
      </c>
      <c r="K71" s="10"/>
      <c r="L71" s="10">
        <v>35458800</v>
      </c>
      <c r="M71" s="10">
        <v>51209040</v>
      </c>
    </row>
    <row r="72" spans="2:13" ht="15.4">
      <c r="B72" s="19">
        <v>368.5</v>
      </c>
      <c r="C72" s="20" t="s">
        <v>30</v>
      </c>
      <c r="D72" s="21">
        <v>19456800</v>
      </c>
      <c r="E72" s="13">
        <v>2579500</v>
      </c>
      <c r="F72" s="9">
        <v>0</v>
      </c>
      <c r="G72" s="10">
        <v>22036300</v>
      </c>
      <c r="H72" s="10">
        <v>6750000</v>
      </c>
      <c r="I72" s="10">
        <v>1474000</v>
      </c>
      <c r="J72" s="10">
        <v>48642000</v>
      </c>
      <c r="K72" s="10"/>
      <c r="L72" s="10">
        <v>56866000</v>
      </c>
      <c r="M72" s="10">
        <v>78902300</v>
      </c>
    </row>
    <row r="73" spans="2:13" ht="15.4">
      <c r="B73" s="19">
        <v>180.8</v>
      </c>
      <c r="C73" s="20" t="s">
        <v>29</v>
      </c>
      <c r="D73" s="21">
        <v>9546240</v>
      </c>
      <c r="E73" s="13">
        <v>1808000</v>
      </c>
      <c r="F73" s="9">
        <v>0</v>
      </c>
      <c r="G73" s="10">
        <v>11354240</v>
      </c>
      <c r="H73" s="10">
        <v>2700000</v>
      </c>
      <c r="I73" s="10">
        <v>723200</v>
      </c>
      <c r="J73" s="10">
        <v>23865600</v>
      </c>
      <c r="K73" s="10"/>
      <c r="L73" s="10">
        <v>27288800</v>
      </c>
      <c r="M73" s="10">
        <v>38643040</v>
      </c>
    </row>
    <row r="74" spans="2:13" ht="15.4">
      <c r="B74" s="19">
        <v>482</v>
      </c>
      <c r="C74" s="20" t="s">
        <v>30</v>
      </c>
      <c r="D74" s="21">
        <v>25449600</v>
      </c>
      <c r="E74" s="13">
        <v>3374000</v>
      </c>
      <c r="F74" s="9">
        <v>0</v>
      </c>
      <c r="G74" s="10">
        <v>28823600</v>
      </c>
      <c r="H74" s="10">
        <v>0</v>
      </c>
      <c r="I74" s="10">
        <v>1928000</v>
      </c>
      <c r="J74" s="10">
        <v>63624000</v>
      </c>
      <c r="K74" s="10"/>
      <c r="L74" s="10">
        <v>65552000</v>
      </c>
      <c r="M74" s="10">
        <v>94375600</v>
      </c>
    </row>
    <row r="75" spans="2:13" ht="15.4">
      <c r="B75" s="19">
        <v>232.1</v>
      </c>
      <c r="C75" s="20" t="s">
        <v>30</v>
      </c>
      <c r="D75" s="21">
        <v>12254880</v>
      </c>
      <c r="E75" s="13">
        <v>1624700</v>
      </c>
      <c r="F75" s="9">
        <v>0</v>
      </c>
      <c r="G75" s="10">
        <v>13879580</v>
      </c>
      <c r="H75" s="10">
        <v>4050000</v>
      </c>
      <c r="I75" s="10">
        <v>928400</v>
      </c>
      <c r="J75" s="10">
        <v>30637200</v>
      </c>
      <c r="K75" s="10"/>
      <c r="L75" s="10">
        <v>35615600</v>
      </c>
      <c r="M75" s="10">
        <v>49495180</v>
      </c>
    </row>
    <row r="76" spans="2:13" ht="15.4">
      <c r="B76" s="19">
        <v>94.5</v>
      </c>
      <c r="C76" s="20" t="s">
        <v>29</v>
      </c>
      <c r="D76" s="21">
        <v>4989600</v>
      </c>
      <c r="E76" s="13">
        <v>945000</v>
      </c>
      <c r="F76" s="9">
        <v>0</v>
      </c>
      <c r="G76" s="10">
        <v>5934600</v>
      </c>
      <c r="H76" s="10">
        <v>2700000</v>
      </c>
      <c r="I76" s="10">
        <v>378000</v>
      </c>
      <c r="J76" s="10">
        <v>12474000</v>
      </c>
      <c r="K76" s="10"/>
      <c r="L76" s="10">
        <v>15552000</v>
      </c>
      <c r="M76" s="10">
        <v>21486600</v>
      </c>
    </row>
    <row r="77" spans="2:13" ht="15.4">
      <c r="B77" s="19">
        <v>126.3</v>
      </c>
      <c r="C77" s="20" t="s">
        <v>29</v>
      </c>
      <c r="D77" s="21">
        <v>6668640</v>
      </c>
      <c r="E77" s="13">
        <v>1263000</v>
      </c>
      <c r="F77" s="9">
        <v>0</v>
      </c>
      <c r="G77" s="10">
        <v>7931640</v>
      </c>
      <c r="H77" s="10">
        <v>2700000</v>
      </c>
      <c r="I77" s="10">
        <v>505200</v>
      </c>
      <c r="J77" s="10">
        <v>16671600</v>
      </c>
      <c r="K77" s="10"/>
      <c r="L77" s="10">
        <v>19876800</v>
      </c>
      <c r="M77" s="10">
        <v>27808440</v>
      </c>
    </row>
    <row r="78" spans="2:13" ht="15.4">
      <c r="B78" s="19">
        <v>112.3</v>
      </c>
      <c r="C78" s="20" t="s">
        <v>29</v>
      </c>
      <c r="D78" s="21">
        <v>5929440</v>
      </c>
      <c r="E78" s="13">
        <v>1123000</v>
      </c>
      <c r="F78" s="9">
        <v>0</v>
      </c>
      <c r="G78" s="10">
        <v>7052440</v>
      </c>
      <c r="H78" s="10">
        <v>0</v>
      </c>
      <c r="I78" s="10">
        <v>449200</v>
      </c>
      <c r="J78" s="10">
        <v>14823600</v>
      </c>
      <c r="K78" s="10"/>
      <c r="L78" s="10">
        <v>15272800</v>
      </c>
      <c r="M78" s="10">
        <v>22325240</v>
      </c>
    </row>
    <row r="79" spans="2:13" ht="15.4">
      <c r="B79" s="19">
        <v>381.9</v>
      </c>
      <c r="C79" s="20" t="s">
        <v>30</v>
      </c>
      <c r="D79" s="21">
        <v>20164320</v>
      </c>
      <c r="E79" s="13">
        <v>2673300</v>
      </c>
      <c r="F79" s="9">
        <v>0</v>
      </c>
      <c r="G79" s="10">
        <v>22837620</v>
      </c>
      <c r="H79" s="10">
        <v>2700000</v>
      </c>
      <c r="I79" s="10">
        <v>1527600</v>
      </c>
      <c r="J79" s="10">
        <v>50410800</v>
      </c>
      <c r="K79" s="10"/>
      <c r="L79" s="10">
        <v>54638400</v>
      </c>
      <c r="M79" s="10">
        <v>77476020</v>
      </c>
    </row>
    <row r="80" spans="2:13" ht="15.4">
      <c r="B80" s="19">
        <v>535.4</v>
      </c>
      <c r="C80" s="20" t="s">
        <v>30</v>
      </c>
      <c r="D80" s="24">
        <v>28269120</v>
      </c>
      <c r="E80" s="25">
        <v>3747800</v>
      </c>
      <c r="F80" s="9">
        <v>0</v>
      </c>
      <c r="G80" s="10">
        <v>32016920</v>
      </c>
      <c r="H80" s="10"/>
      <c r="I80" s="10">
        <v>2141600</v>
      </c>
      <c r="J80" s="10">
        <v>70672800</v>
      </c>
      <c r="K80" s="10"/>
      <c r="L80" s="10">
        <v>72814400</v>
      </c>
      <c r="M80" s="10">
        <v>104831320</v>
      </c>
    </row>
    <row r="81" spans="2:13" ht="15.4">
      <c r="B81" s="19">
        <v>295.3</v>
      </c>
      <c r="C81" s="20" t="s">
        <v>30</v>
      </c>
      <c r="D81" s="21">
        <v>15591840</v>
      </c>
      <c r="E81" s="13">
        <v>2067100</v>
      </c>
      <c r="F81" s="9">
        <v>0</v>
      </c>
      <c r="G81" s="10">
        <v>17658940</v>
      </c>
      <c r="H81" s="10"/>
      <c r="I81" s="10">
        <v>1181200</v>
      </c>
      <c r="J81" s="10">
        <v>38979600</v>
      </c>
      <c r="K81" s="10"/>
      <c r="L81" s="10">
        <v>40160800</v>
      </c>
      <c r="M81" s="10">
        <v>57819740</v>
      </c>
    </row>
    <row r="82" spans="2:13" ht="15.4">
      <c r="B82" s="19">
        <v>179.6</v>
      </c>
      <c r="C82" s="20" t="s">
        <v>29</v>
      </c>
      <c r="D82" s="21">
        <v>9482880</v>
      </c>
      <c r="E82" s="13">
        <v>1796000</v>
      </c>
      <c r="F82" s="9">
        <v>0</v>
      </c>
      <c r="G82" s="10">
        <v>11278880</v>
      </c>
      <c r="H82" s="10">
        <v>5400000</v>
      </c>
      <c r="I82" s="10">
        <v>718400</v>
      </c>
      <c r="J82" s="10">
        <v>23707200</v>
      </c>
      <c r="K82" s="10"/>
      <c r="L82" s="10">
        <v>29825600</v>
      </c>
      <c r="M82" s="10">
        <v>41104480</v>
      </c>
    </row>
    <row r="83" spans="2:13" ht="15.4">
      <c r="B83" s="19">
        <v>539</v>
      </c>
      <c r="C83" s="20" t="s">
        <v>30</v>
      </c>
      <c r="D83" s="21">
        <v>28459200</v>
      </c>
      <c r="E83" s="22">
        <v>3773000</v>
      </c>
      <c r="F83" s="9">
        <v>0</v>
      </c>
      <c r="G83" s="10">
        <v>32232200</v>
      </c>
      <c r="H83" s="10">
        <v>0</v>
      </c>
      <c r="I83" s="10">
        <v>2156000</v>
      </c>
      <c r="J83" s="10">
        <v>71148000</v>
      </c>
      <c r="K83" s="10"/>
      <c r="L83" s="10">
        <v>73304000</v>
      </c>
      <c r="M83" s="10">
        <v>105536200</v>
      </c>
    </row>
    <row r="84" spans="2:13" ht="15.4">
      <c r="B84" s="19">
        <v>189.3</v>
      </c>
      <c r="C84" s="20" t="s">
        <v>29</v>
      </c>
      <c r="D84" s="21">
        <v>9995040</v>
      </c>
      <c r="E84" s="22">
        <v>1893000</v>
      </c>
      <c r="F84" s="9">
        <v>0</v>
      </c>
      <c r="G84" s="10">
        <v>11888040</v>
      </c>
      <c r="H84" s="10">
        <v>6750000</v>
      </c>
      <c r="I84" s="10">
        <v>757200</v>
      </c>
      <c r="J84" s="10">
        <v>24987600</v>
      </c>
      <c r="K84" s="10"/>
      <c r="L84" s="10">
        <v>32494800</v>
      </c>
      <c r="M84" s="10">
        <v>44382840</v>
      </c>
    </row>
    <row r="85" spans="2:13" ht="15.4">
      <c r="B85" s="19">
        <v>371.8</v>
      </c>
      <c r="C85" s="20" t="s">
        <v>30</v>
      </c>
      <c r="D85" s="21">
        <v>19631040</v>
      </c>
      <c r="E85" s="22">
        <v>2602600</v>
      </c>
      <c r="F85" s="9">
        <v>0</v>
      </c>
      <c r="G85" s="10">
        <v>22233640</v>
      </c>
      <c r="H85" s="10">
        <v>2700000</v>
      </c>
      <c r="I85" s="10">
        <v>1487200</v>
      </c>
      <c r="J85" s="10">
        <v>49077600</v>
      </c>
      <c r="K85" s="10"/>
      <c r="L85" s="10">
        <v>53264800</v>
      </c>
      <c r="M85" s="10">
        <v>75498440</v>
      </c>
    </row>
    <row r="86" spans="2:13" ht="15.4">
      <c r="B86" s="19">
        <v>383.8</v>
      </c>
      <c r="C86" s="20" t="s">
        <v>30</v>
      </c>
      <c r="D86" s="21">
        <v>20264640</v>
      </c>
      <c r="E86" s="13">
        <v>2686600</v>
      </c>
      <c r="F86" s="9">
        <v>0</v>
      </c>
      <c r="G86" s="10">
        <v>22951240</v>
      </c>
      <c r="H86" s="10">
        <v>0</v>
      </c>
      <c r="I86" s="10">
        <v>1535200</v>
      </c>
      <c r="J86" s="10">
        <v>50661600</v>
      </c>
      <c r="K86" s="10"/>
      <c r="L86" s="10">
        <v>52196800</v>
      </c>
      <c r="M86" s="10">
        <v>75148040</v>
      </c>
    </row>
    <row r="87" spans="2:13" ht="15.4">
      <c r="B87" s="19">
        <v>115.2</v>
      </c>
      <c r="C87" s="20" t="s">
        <v>29</v>
      </c>
      <c r="D87" s="24">
        <v>6082560</v>
      </c>
      <c r="E87" s="25">
        <v>1152000</v>
      </c>
      <c r="F87" s="9">
        <v>0</v>
      </c>
      <c r="G87" s="10">
        <v>7234560</v>
      </c>
      <c r="H87" s="10"/>
      <c r="I87" s="10">
        <v>460800</v>
      </c>
      <c r="J87" s="10">
        <v>15206400</v>
      </c>
      <c r="K87" s="10"/>
      <c r="L87" s="10">
        <v>15667200</v>
      </c>
      <c r="M87" s="10">
        <v>22901760</v>
      </c>
    </row>
    <row r="88" spans="2:13" ht="15.4">
      <c r="B88" s="19">
        <v>352.2</v>
      </c>
      <c r="C88" s="20" t="s">
        <v>30</v>
      </c>
      <c r="D88" s="21">
        <v>18596160</v>
      </c>
      <c r="E88" s="13">
        <v>2465400</v>
      </c>
      <c r="F88" s="9">
        <v>0</v>
      </c>
      <c r="G88" s="10">
        <v>21061560</v>
      </c>
      <c r="H88" s="10">
        <v>6750000</v>
      </c>
      <c r="I88" s="10">
        <v>1408800</v>
      </c>
      <c r="J88" s="10">
        <v>46490400</v>
      </c>
      <c r="K88" s="10"/>
      <c r="L88" s="10">
        <v>54649200</v>
      </c>
      <c r="M88" s="10">
        <v>75710760</v>
      </c>
    </row>
    <row r="89" spans="2:13" ht="15.4">
      <c r="B89" s="19">
        <v>157.69999999999999</v>
      </c>
      <c r="C89" s="20" t="s">
        <v>30</v>
      </c>
      <c r="D89" s="21">
        <v>8326560</v>
      </c>
      <c r="E89" s="22">
        <v>1103900</v>
      </c>
      <c r="F89" s="9">
        <v>0</v>
      </c>
      <c r="G89" s="10">
        <v>9430460</v>
      </c>
      <c r="H89" s="10">
        <v>0</v>
      </c>
      <c r="I89" s="10">
        <v>630800</v>
      </c>
      <c r="J89" s="10">
        <v>20816400</v>
      </c>
      <c r="K89" s="10"/>
      <c r="L89" s="10">
        <v>21447200</v>
      </c>
      <c r="M89" s="10">
        <v>30877660</v>
      </c>
    </row>
    <row r="90" spans="2:13" ht="15.4">
      <c r="B90" s="19">
        <v>90.2</v>
      </c>
      <c r="C90" s="20" t="s">
        <v>29</v>
      </c>
      <c r="D90" s="21">
        <v>4762560</v>
      </c>
      <c r="E90" s="22">
        <v>902000</v>
      </c>
      <c r="F90" s="9">
        <v>0</v>
      </c>
      <c r="G90" s="10">
        <v>5664560</v>
      </c>
      <c r="H90" s="10">
        <v>5400000</v>
      </c>
      <c r="I90" s="10">
        <v>360800</v>
      </c>
      <c r="J90" s="10">
        <v>11906400</v>
      </c>
      <c r="K90" s="10"/>
      <c r="L90" s="10">
        <v>17667200</v>
      </c>
      <c r="M90" s="10">
        <v>23331760</v>
      </c>
    </row>
    <row r="91" spans="2:13" ht="15.4">
      <c r="B91" s="19">
        <v>378.2</v>
      </c>
      <c r="C91" s="20" t="s">
        <v>30</v>
      </c>
      <c r="D91" s="21">
        <v>19968960</v>
      </c>
      <c r="E91" s="13">
        <v>2647400</v>
      </c>
      <c r="F91" s="9">
        <v>0</v>
      </c>
      <c r="G91" s="10">
        <v>22616360</v>
      </c>
      <c r="H91" s="10">
        <v>0</v>
      </c>
      <c r="I91" s="10">
        <v>1512800</v>
      </c>
      <c r="J91" s="10">
        <v>49922400</v>
      </c>
      <c r="K91" s="10"/>
      <c r="L91" s="10">
        <v>51435200</v>
      </c>
      <c r="M91" s="10">
        <v>74051560</v>
      </c>
    </row>
    <row r="92" spans="2:13" ht="15.4">
      <c r="B92" s="19">
        <v>328.8</v>
      </c>
      <c r="C92" s="20" t="s">
        <v>30</v>
      </c>
      <c r="D92" s="21">
        <v>17360640</v>
      </c>
      <c r="E92" s="13">
        <v>2301600</v>
      </c>
      <c r="F92" s="9">
        <v>0</v>
      </c>
      <c r="G92" s="10">
        <v>19662240</v>
      </c>
      <c r="H92" s="10">
        <v>2700000</v>
      </c>
      <c r="I92" s="10">
        <v>1315200</v>
      </c>
      <c r="J92" s="10">
        <v>43401600</v>
      </c>
      <c r="K92" s="10"/>
      <c r="L92" s="10">
        <v>47416800</v>
      </c>
      <c r="M92" s="10">
        <v>67079040</v>
      </c>
    </row>
    <row r="93" spans="2:13" ht="15.4">
      <c r="B93" s="19">
        <v>359.1</v>
      </c>
      <c r="C93" s="20" t="s">
        <v>30</v>
      </c>
      <c r="D93" s="21">
        <v>18960480</v>
      </c>
      <c r="E93" s="22">
        <v>2513700</v>
      </c>
      <c r="F93" s="9">
        <v>0</v>
      </c>
      <c r="G93" s="10">
        <v>21474180</v>
      </c>
      <c r="H93" s="10">
        <v>6750000</v>
      </c>
      <c r="I93" s="10">
        <v>1436400</v>
      </c>
      <c r="J93" s="10">
        <v>47401200</v>
      </c>
      <c r="K93" s="10"/>
      <c r="L93" s="10">
        <v>55587600</v>
      </c>
      <c r="M93" s="10">
        <v>77061780</v>
      </c>
    </row>
    <row r="94" spans="2:13" ht="15.4">
      <c r="B94" s="19">
        <v>298.10000000000002</v>
      </c>
      <c r="C94" s="20" t="s">
        <v>30</v>
      </c>
      <c r="D94" s="21">
        <v>15739680</v>
      </c>
      <c r="E94" s="13">
        <v>2086700</v>
      </c>
      <c r="F94" s="9">
        <v>0</v>
      </c>
      <c r="G94" s="10">
        <v>17826380</v>
      </c>
      <c r="H94" s="10">
        <v>0</v>
      </c>
      <c r="I94" s="10">
        <v>1192400</v>
      </c>
      <c r="J94" s="10">
        <v>39349200</v>
      </c>
      <c r="K94" s="10"/>
      <c r="L94" s="10">
        <v>40541600</v>
      </c>
      <c r="M94" s="10">
        <v>58367980</v>
      </c>
    </row>
    <row r="95" spans="2:13" ht="15.4">
      <c r="B95" s="19">
        <v>323.89999999999998</v>
      </c>
      <c r="C95" s="20" t="s">
        <v>30</v>
      </c>
      <c r="D95" s="21">
        <v>17101920</v>
      </c>
      <c r="E95" s="13">
        <v>2267300</v>
      </c>
      <c r="F95" s="9">
        <v>0</v>
      </c>
      <c r="G95" s="10">
        <v>19369220</v>
      </c>
      <c r="H95" s="10">
        <v>8100000</v>
      </c>
      <c r="I95" s="10">
        <v>1295600</v>
      </c>
      <c r="J95" s="10">
        <v>42754800</v>
      </c>
      <c r="K95" s="10"/>
      <c r="L95" s="10">
        <v>52150400</v>
      </c>
      <c r="M95" s="10">
        <v>71519620</v>
      </c>
    </row>
    <row r="96" spans="2:13" ht="15.4">
      <c r="B96" s="19">
        <v>173.4</v>
      </c>
      <c r="C96" s="20" t="s">
        <v>29</v>
      </c>
      <c r="D96" s="21">
        <v>9155520</v>
      </c>
      <c r="E96" s="13">
        <v>1734000</v>
      </c>
      <c r="F96" s="9">
        <v>0</v>
      </c>
      <c r="G96" s="10">
        <v>10889520</v>
      </c>
      <c r="H96" s="10">
        <v>4050000</v>
      </c>
      <c r="I96" s="10">
        <v>693600</v>
      </c>
      <c r="J96" s="10">
        <v>22888800</v>
      </c>
      <c r="K96" s="10"/>
      <c r="L96" s="10">
        <v>27632400</v>
      </c>
      <c r="M96" s="10">
        <v>38521920</v>
      </c>
    </row>
    <row r="97" spans="2:13" ht="15.4">
      <c r="B97" s="19">
        <v>353.1</v>
      </c>
      <c r="C97" s="20" t="s">
        <v>30</v>
      </c>
      <c r="D97" s="21">
        <v>18643680</v>
      </c>
      <c r="E97" s="13">
        <v>2471700</v>
      </c>
      <c r="F97" s="9">
        <v>0</v>
      </c>
      <c r="G97" s="10">
        <v>21115380</v>
      </c>
      <c r="H97" s="10">
        <v>0</v>
      </c>
      <c r="I97" s="10">
        <v>1412400</v>
      </c>
      <c r="J97" s="10">
        <v>46609200</v>
      </c>
      <c r="K97" s="10"/>
      <c r="L97" s="10">
        <v>48021600</v>
      </c>
      <c r="M97" s="10">
        <v>69136980</v>
      </c>
    </row>
    <row r="98" spans="2:13" ht="15.4">
      <c r="B98" s="19">
        <v>331.3</v>
      </c>
      <c r="C98" s="20" t="s">
        <v>29</v>
      </c>
      <c r="D98" s="21">
        <v>17492640</v>
      </c>
      <c r="E98" s="13">
        <v>3313000</v>
      </c>
      <c r="F98" s="9">
        <v>0</v>
      </c>
      <c r="G98" s="10">
        <v>20805640</v>
      </c>
      <c r="H98" s="10">
        <v>5400000</v>
      </c>
      <c r="I98" s="10">
        <v>1325200</v>
      </c>
      <c r="J98" s="10">
        <v>43731600</v>
      </c>
      <c r="K98" s="10"/>
      <c r="L98" s="10">
        <v>50456800</v>
      </c>
      <c r="M98" s="10">
        <v>71262440</v>
      </c>
    </row>
    <row r="99" spans="2:13" ht="15.4">
      <c r="B99" s="23">
        <v>346.7</v>
      </c>
      <c r="C99" s="20" t="s">
        <v>30</v>
      </c>
      <c r="D99" s="21">
        <v>18305760</v>
      </c>
      <c r="E99" s="13">
        <v>2426900</v>
      </c>
      <c r="F99" s="9">
        <v>0</v>
      </c>
      <c r="G99" s="10">
        <v>20732660</v>
      </c>
      <c r="H99" s="10"/>
      <c r="I99" s="10">
        <v>1386800</v>
      </c>
      <c r="J99" s="10">
        <v>45764400</v>
      </c>
      <c r="K99" s="10"/>
      <c r="L99" s="10">
        <v>47151200</v>
      </c>
      <c r="M99" s="10">
        <v>67883860</v>
      </c>
    </row>
    <row r="100" spans="2:13" ht="15.4">
      <c r="B100" s="19">
        <v>760</v>
      </c>
      <c r="C100" s="20" t="s">
        <v>30</v>
      </c>
      <c r="D100" s="21">
        <v>40128000</v>
      </c>
      <c r="E100" s="22">
        <v>5320000</v>
      </c>
      <c r="F100" s="9">
        <v>0</v>
      </c>
      <c r="G100" s="10">
        <v>45448000</v>
      </c>
      <c r="H100" s="10"/>
      <c r="I100" s="10">
        <v>3040000</v>
      </c>
      <c r="J100" s="10">
        <v>100320000</v>
      </c>
      <c r="K100" s="10"/>
      <c r="L100" s="10">
        <v>103360000</v>
      </c>
      <c r="M100" s="10">
        <v>148808000</v>
      </c>
    </row>
    <row r="101" spans="2:13" ht="15.4">
      <c r="B101" s="27">
        <v>414.6</v>
      </c>
      <c r="C101" s="20" t="s">
        <v>30</v>
      </c>
      <c r="D101" s="21">
        <v>21890880</v>
      </c>
      <c r="E101" s="13">
        <v>2902200</v>
      </c>
      <c r="F101" s="9">
        <v>0</v>
      </c>
      <c r="G101" s="10">
        <v>24793080</v>
      </c>
      <c r="H101" s="10">
        <v>6750000</v>
      </c>
      <c r="I101" s="10">
        <v>1658400</v>
      </c>
      <c r="J101" s="10">
        <v>54727200</v>
      </c>
      <c r="K101" s="10"/>
      <c r="L101" s="10">
        <v>63135600</v>
      </c>
      <c r="M101" s="10">
        <v>87928680</v>
      </c>
    </row>
    <row r="102" spans="2:13" ht="15.4">
      <c r="B102" s="27">
        <v>186.7</v>
      </c>
      <c r="C102" s="20" t="s">
        <v>30</v>
      </c>
      <c r="D102" s="21">
        <v>9857760</v>
      </c>
      <c r="E102" s="13">
        <v>1867000</v>
      </c>
      <c r="F102" s="9">
        <v>0</v>
      </c>
      <c r="G102" s="10">
        <v>11724760</v>
      </c>
      <c r="H102" s="10">
        <v>0</v>
      </c>
      <c r="I102" s="10">
        <v>746800</v>
      </c>
      <c r="J102" s="10">
        <v>24644400</v>
      </c>
      <c r="K102" s="10"/>
      <c r="L102" s="10">
        <v>25391200</v>
      </c>
      <c r="M102" s="10">
        <v>37115960</v>
      </c>
    </row>
    <row r="103" spans="2:13" s="10" customFormat="1" ht="13.9">
      <c r="B103" s="10">
        <f t="shared" ref="B103:M103" si="0">SUM(B3:B102)</f>
        <v>30105.299999999992</v>
      </c>
      <c r="C103" s="10">
        <f t="shared" si="0"/>
        <v>0</v>
      </c>
      <c r="D103" s="10">
        <f t="shared" si="0"/>
        <v>1589559840</v>
      </c>
      <c r="E103" s="10">
        <f t="shared" si="0"/>
        <v>226715400</v>
      </c>
      <c r="F103" s="10">
        <f t="shared" si="0"/>
        <v>0</v>
      </c>
      <c r="G103" s="10">
        <f t="shared" si="0"/>
        <v>1816275240</v>
      </c>
      <c r="H103" s="10">
        <f t="shared" si="0"/>
        <v>278100000</v>
      </c>
      <c r="I103" s="10">
        <f t="shared" si="0"/>
        <v>120421200</v>
      </c>
      <c r="J103" s="10">
        <f t="shared" si="0"/>
        <v>3973899600</v>
      </c>
      <c r="K103" s="10">
        <f t="shared" si="0"/>
        <v>0</v>
      </c>
      <c r="L103" s="10">
        <f t="shared" si="0"/>
        <v>4372420800</v>
      </c>
      <c r="M103" s="10">
        <f t="shared" si="0"/>
        <v>6188696040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6"/>
  <sheetViews>
    <sheetView topLeftCell="A37" workbookViewId="0">
      <selection activeCell="D14" sqref="D14"/>
    </sheetView>
  </sheetViews>
  <sheetFormatPr defaultColWidth="9.1328125" defaultRowHeight="14.25"/>
  <cols>
    <col min="4" max="13" width="13.59765625" customWidth="1"/>
  </cols>
  <sheetData>
    <row r="3" spans="2:13" ht="15.4">
      <c r="B3" s="2">
        <v>276.5</v>
      </c>
      <c r="C3" s="8" t="s">
        <v>30</v>
      </c>
      <c r="D3" s="4">
        <v>14599200</v>
      </c>
      <c r="E3" s="5">
        <v>1935500</v>
      </c>
      <c r="F3" s="6">
        <v>0</v>
      </c>
      <c r="G3" s="6">
        <v>16534700</v>
      </c>
      <c r="H3" s="6">
        <v>12150000</v>
      </c>
      <c r="I3" s="6">
        <v>1106000</v>
      </c>
      <c r="J3" s="6">
        <v>36498000</v>
      </c>
      <c r="K3" s="28">
        <v>0</v>
      </c>
      <c r="L3" s="6">
        <v>49754000</v>
      </c>
      <c r="M3" s="7">
        <v>66288700</v>
      </c>
    </row>
    <row r="4" spans="2:13" ht="15.4">
      <c r="B4" s="2">
        <v>186.1</v>
      </c>
      <c r="C4" s="8" t="s">
        <v>30</v>
      </c>
      <c r="D4" s="4">
        <v>9826080</v>
      </c>
      <c r="E4" s="5">
        <v>1302700</v>
      </c>
      <c r="F4" s="6">
        <v>0</v>
      </c>
      <c r="G4" s="6">
        <v>11128780</v>
      </c>
      <c r="H4" s="6">
        <v>0</v>
      </c>
      <c r="I4" s="6">
        <v>744400</v>
      </c>
      <c r="J4" s="6">
        <v>24565200</v>
      </c>
      <c r="K4" s="28">
        <v>0</v>
      </c>
      <c r="L4" s="6">
        <v>25309600</v>
      </c>
      <c r="M4" s="7">
        <v>36438380</v>
      </c>
    </row>
    <row r="5" spans="2:13" ht="15.4">
      <c r="B5" s="2">
        <v>197</v>
      </c>
      <c r="C5" s="8" t="s">
        <v>30</v>
      </c>
      <c r="D5" s="6">
        <v>10401600</v>
      </c>
      <c r="E5" s="6">
        <v>1379000</v>
      </c>
      <c r="F5" s="6"/>
      <c r="G5" s="6">
        <v>11780600</v>
      </c>
      <c r="H5" s="6">
        <v>5400000</v>
      </c>
      <c r="I5" s="6">
        <v>788000</v>
      </c>
      <c r="J5" s="6">
        <v>26004000</v>
      </c>
      <c r="K5" s="28">
        <v>0</v>
      </c>
      <c r="L5" s="6">
        <v>32192000</v>
      </c>
      <c r="M5" s="7">
        <v>43972600</v>
      </c>
    </row>
    <row r="6" spans="2:13" ht="15.4">
      <c r="B6" s="2">
        <v>188</v>
      </c>
      <c r="C6" s="8" t="s">
        <v>29</v>
      </c>
      <c r="D6" s="6">
        <v>9926400</v>
      </c>
      <c r="E6" s="6">
        <v>1880000</v>
      </c>
      <c r="F6" s="6"/>
      <c r="G6" s="6">
        <v>11806400</v>
      </c>
      <c r="H6" s="6">
        <v>5400000</v>
      </c>
      <c r="I6" s="6">
        <v>752000</v>
      </c>
      <c r="J6" s="6">
        <v>24816000</v>
      </c>
      <c r="K6" s="28">
        <v>0</v>
      </c>
      <c r="L6" s="6">
        <v>30968000</v>
      </c>
      <c r="M6" s="7">
        <v>42774400</v>
      </c>
    </row>
    <row r="7" spans="2:13" ht="15.4">
      <c r="B7" s="2">
        <v>367.7</v>
      </c>
      <c r="C7" s="8" t="s">
        <v>30</v>
      </c>
      <c r="D7" s="6">
        <v>19414560</v>
      </c>
      <c r="E7" s="6">
        <v>2573900</v>
      </c>
      <c r="F7" s="6"/>
      <c r="G7" s="6">
        <v>21988460</v>
      </c>
      <c r="H7" s="6">
        <v>2700000</v>
      </c>
      <c r="I7" s="6">
        <v>1470800</v>
      </c>
      <c r="J7" s="6">
        <v>48536400</v>
      </c>
      <c r="K7" s="28">
        <v>0</v>
      </c>
      <c r="L7" s="6">
        <v>52707200</v>
      </c>
      <c r="M7" s="7">
        <v>74695660</v>
      </c>
    </row>
    <row r="8" spans="2:13" ht="15.4">
      <c r="B8" s="2">
        <v>443.5</v>
      </c>
      <c r="C8" s="8" t="s">
        <v>30</v>
      </c>
      <c r="D8" s="6">
        <v>23416800</v>
      </c>
      <c r="E8" s="6">
        <v>3104500</v>
      </c>
      <c r="F8" s="6"/>
      <c r="G8" s="6">
        <v>26521300</v>
      </c>
      <c r="H8" s="6">
        <v>2700000</v>
      </c>
      <c r="I8" s="6">
        <v>1774000</v>
      </c>
      <c r="J8" s="6">
        <v>58542000</v>
      </c>
      <c r="K8" s="28">
        <v>0</v>
      </c>
      <c r="L8" s="6">
        <v>63016000</v>
      </c>
      <c r="M8" s="7">
        <v>89537300</v>
      </c>
    </row>
    <row r="9" spans="2:13" ht="15.4">
      <c r="B9" s="2">
        <v>251.6</v>
      </c>
      <c r="C9" s="8" t="s">
        <v>30</v>
      </c>
      <c r="D9" s="6">
        <v>13284480</v>
      </c>
      <c r="E9" s="6">
        <v>1761200</v>
      </c>
      <c r="F9" s="6"/>
      <c r="G9" s="6">
        <v>15045680</v>
      </c>
      <c r="H9" s="6">
        <v>6750000</v>
      </c>
      <c r="I9" s="6">
        <v>1006400</v>
      </c>
      <c r="J9" s="6">
        <v>33211200</v>
      </c>
      <c r="K9" s="28">
        <v>0</v>
      </c>
      <c r="L9" s="6">
        <v>40967600</v>
      </c>
      <c r="M9" s="7">
        <v>56013280</v>
      </c>
    </row>
    <row r="10" spans="2:13" ht="15.4">
      <c r="B10" s="2">
        <v>193</v>
      </c>
      <c r="C10" s="8" t="s">
        <v>29</v>
      </c>
      <c r="D10" s="6">
        <v>10190400</v>
      </c>
      <c r="E10" s="6">
        <v>1930000</v>
      </c>
      <c r="F10" s="6"/>
      <c r="G10" s="6">
        <v>12120400</v>
      </c>
      <c r="H10" s="6">
        <v>9450000</v>
      </c>
      <c r="I10" s="6">
        <v>772000</v>
      </c>
      <c r="J10" s="6">
        <v>25476000</v>
      </c>
      <c r="K10" s="28">
        <v>0</v>
      </c>
      <c r="L10" s="6">
        <v>35698000</v>
      </c>
      <c r="M10" s="7">
        <v>47818400</v>
      </c>
    </row>
    <row r="11" spans="2:13" ht="15.4">
      <c r="B11" s="2">
        <v>182.2</v>
      </c>
      <c r="C11" s="8" t="s">
        <v>30</v>
      </c>
      <c r="D11" s="6">
        <v>9620160</v>
      </c>
      <c r="E11" s="6">
        <v>1275400</v>
      </c>
      <c r="F11" s="6"/>
      <c r="G11" s="6">
        <v>10895560</v>
      </c>
      <c r="H11" s="6">
        <v>0</v>
      </c>
      <c r="I11" s="6">
        <v>728800</v>
      </c>
      <c r="J11" s="6">
        <v>24050400</v>
      </c>
      <c r="K11" s="28">
        <v>0</v>
      </c>
      <c r="L11" s="6">
        <v>24779200</v>
      </c>
      <c r="M11" s="7">
        <v>35674760</v>
      </c>
    </row>
    <row r="12" spans="2:13" ht="15.4">
      <c r="B12" s="2">
        <v>93.3</v>
      </c>
      <c r="C12" s="8" t="s">
        <v>29</v>
      </c>
      <c r="D12" s="6">
        <v>4926240</v>
      </c>
      <c r="E12" s="6">
        <v>933000</v>
      </c>
      <c r="F12" s="6"/>
      <c r="G12" s="6">
        <v>5859240</v>
      </c>
      <c r="H12" s="6">
        <v>6750000</v>
      </c>
      <c r="I12" s="6">
        <v>373200</v>
      </c>
      <c r="J12" s="6">
        <v>12315600</v>
      </c>
      <c r="K12" s="28">
        <v>0</v>
      </c>
      <c r="L12" s="6">
        <v>19438800</v>
      </c>
      <c r="M12" s="7">
        <v>25298040</v>
      </c>
    </row>
    <row r="13" spans="2:13" ht="15.4">
      <c r="B13" s="2">
        <v>370.9</v>
      </c>
      <c r="C13" s="8" t="s">
        <v>30</v>
      </c>
      <c r="D13" s="6">
        <v>19583520</v>
      </c>
      <c r="E13" s="6">
        <v>2596300</v>
      </c>
      <c r="F13" s="6"/>
      <c r="G13" s="6">
        <v>22179820</v>
      </c>
      <c r="H13" s="6">
        <v>0</v>
      </c>
      <c r="I13" s="6">
        <v>1483600</v>
      </c>
      <c r="J13" s="6">
        <v>48958800</v>
      </c>
      <c r="K13" s="28">
        <v>0</v>
      </c>
      <c r="L13" s="6">
        <v>50442400</v>
      </c>
      <c r="M13" s="7">
        <v>72622220</v>
      </c>
    </row>
    <row r="14" spans="2:13" ht="15.4">
      <c r="B14" s="2">
        <v>282.7</v>
      </c>
      <c r="C14" s="8" t="s">
        <v>30</v>
      </c>
      <c r="D14" s="6">
        <v>14926560</v>
      </c>
      <c r="E14" s="6">
        <v>1978900</v>
      </c>
      <c r="F14" s="6"/>
      <c r="G14" s="6">
        <v>16905460</v>
      </c>
      <c r="H14" s="6">
        <v>6750000</v>
      </c>
      <c r="I14" s="6">
        <v>1130800</v>
      </c>
      <c r="J14" s="6">
        <v>37316400</v>
      </c>
      <c r="K14" s="28">
        <v>0</v>
      </c>
      <c r="L14" s="6">
        <v>45197200</v>
      </c>
      <c r="M14" s="7">
        <v>62102660</v>
      </c>
    </row>
    <row r="15" spans="2:13" ht="15.4">
      <c r="B15" s="2">
        <v>208.9</v>
      </c>
      <c r="C15" s="8" t="s">
        <v>30</v>
      </c>
      <c r="D15" s="6">
        <v>11029920</v>
      </c>
      <c r="E15" s="6">
        <v>1462300</v>
      </c>
      <c r="F15" s="6"/>
      <c r="G15" s="6">
        <v>12492220</v>
      </c>
      <c r="H15" s="6">
        <v>6750000</v>
      </c>
      <c r="I15" s="6">
        <v>835600</v>
      </c>
      <c r="J15" s="6">
        <v>27574800</v>
      </c>
      <c r="K15" s="28">
        <v>0</v>
      </c>
      <c r="L15" s="6">
        <v>35160400</v>
      </c>
      <c r="M15" s="7">
        <v>47652620</v>
      </c>
    </row>
    <row r="16" spans="2:13" ht="15.4">
      <c r="B16" s="2">
        <v>328.6</v>
      </c>
      <c r="C16" s="8" t="s">
        <v>30</v>
      </c>
      <c r="D16" s="6">
        <v>17350080</v>
      </c>
      <c r="E16" s="6">
        <v>2300200</v>
      </c>
      <c r="F16" s="6"/>
      <c r="G16" s="6">
        <v>19650280</v>
      </c>
      <c r="H16" s="6">
        <v>2700000</v>
      </c>
      <c r="I16" s="6">
        <v>1314400</v>
      </c>
      <c r="J16" s="6">
        <v>43375200</v>
      </c>
      <c r="K16" s="28">
        <v>0</v>
      </c>
      <c r="L16" s="6">
        <v>47389600</v>
      </c>
      <c r="M16" s="7">
        <v>67039880</v>
      </c>
    </row>
    <row r="17" spans="2:13" ht="15.4">
      <c r="B17" s="2">
        <v>316.5</v>
      </c>
      <c r="C17" s="8" t="s">
        <v>30</v>
      </c>
      <c r="D17" s="6">
        <v>16711200</v>
      </c>
      <c r="E17" s="6">
        <v>2215500</v>
      </c>
      <c r="F17" s="6"/>
      <c r="G17" s="6">
        <v>18926700</v>
      </c>
      <c r="H17" s="6">
        <v>4050000</v>
      </c>
      <c r="I17" s="6">
        <v>1266000</v>
      </c>
      <c r="J17" s="6">
        <v>41778000</v>
      </c>
      <c r="K17" s="28">
        <v>0</v>
      </c>
      <c r="L17" s="6">
        <v>47094000</v>
      </c>
      <c r="M17" s="7">
        <v>66020700</v>
      </c>
    </row>
    <row r="18" spans="2:13" ht="15.4">
      <c r="B18" s="2">
        <v>209.3</v>
      </c>
      <c r="C18" s="8" t="s">
        <v>30</v>
      </c>
      <c r="D18" s="6">
        <v>11051040</v>
      </c>
      <c r="E18" s="6">
        <v>1465100</v>
      </c>
      <c r="F18" s="6"/>
      <c r="G18" s="6">
        <v>12516140</v>
      </c>
      <c r="H18" s="6">
        <v>4050000</v>
      </c>
      <c r="I18" s="6">
        <v>837200</v>
      </c>
      <c r="J18" s="6">
        <v>27627600</v>
      </c>
      <c r="K18" s="28">
        <v>0</v>
      </c>
      <c r="L18" s="6">
        <v>32514800</v>
      </c>
      <c r="M18" s="7">
        <v>45030940</v>
      </c>
    </row>
    <row r="19" spans="2:13" ht="15.4">
      <c r="B19" s="2">
        <v>238</v>
      </c>
      <c r="C19" s="8" t="s">
        <v>30</v>
      </c>
      <c r="D19" s="6">
        <v>12566400</v>
      </c>
      <c r="E19" s="6">
        <v>1666000</v>
      </c>
      <c r="F19" s="6"/>
      <c r="G19" s="6">
        <v>14232400</v>
      </c>
      <c r="H19" s="6">
        <v>2700000</v>
      </c>
      <c r="I19" s="6">
        <v>952000</v>
      </c>
      <c r="J19" s="6">
        <v>31416000</v>
      </c>
      <c r="K19" s="28">
        <v>0</v>
      </c>
      <c r="L19" s="6">
        <v>35068000</v>
      </c>
      <c r="M19" s="7">
        <v>49300400</v>
      </c>
    </row>
    <row r="20" spans="2:13" ht="15.4">
      <c r="B20" s="2">
        <v>210.1</v>
      </c>
      <c r="C20" s="8" t="s">
        <v>30</v>
      </c>
      <c r="D20" s="6">
        <v>11093280</v>
      </c>
      <c r="E20" s="6">
        <v>1470700</v>
      </c>
      <c r="F20" s="6"/>
      <c r="G20" s="6">
        <v>12563980</v>
      </c>
      <c r="H20" s="6">
        <v>1350000</v>
      </c>
      <c r="I20" s="6">
        <v>840400</v>
      </c>
      <c r="J20" s="6">
        <v>27733200</v>
      </c>
      <c r="K20" s="28">
        <v>0</v>
      </c>
      <c r="L20" s="6">
        <v>29923600</v>
      </c>
      <c r="M20" s="7">
        <v>42487580</v>
      </c>
    </row>
    <row r="21" spans="2:13" ht="15.4">
      <c r="B21" s="2">
        <v>213.8</v>
      </c>
      <c r="C21" s="8" t="s">
        <v>30</v>
      </c>
      <c r="D21" s="6">
        <v>11288640</v>
      </c>
      <c r="E21" s="6">
        <v>1496600</v>
      </c>
      <c r="F21" s="6"/>
      <c r="G21" s="6">
        <v>12785240</v>
      </c>
      <c r="H21" s="6">
        <v>8100000</v>
      </c>
      <c r="I21" s="6">
        <v>855200</v>
      </c>
      <c r="J21" s="6">
        <v>28221600</v>
      </c>
      <c r="K21" s="28">
        <v>0</v>
      </c>
      <c r="L21" s="6">
        <v>37176800</v>
      </c>
      <c r="M21" s="7">
        <v>49962040</v>
      </c>
    </row>
    <row r="22" spans="2:13" ht="15.4">
      <c r="B22" s="2">
        <v>213.6</v>
      </c>
      <c r="C22" s="8" t="s">
        <v>30</v>
      </c>
      <c r="D22" s="6">
        <v>11278080</v>
      </c>
      <c r="E22" s="6">
        <v>1495200</v>
      </c>
      <c r="F22" s="6"/>
      <c r="G22" s="6">
        <v>12773280</v>
      </c>
      <c r="H22" s="6">
        <v>1350000</v>
      </c>
      <c r="I22" s="6">
        <v>854400</v>
      </c>
      <c r="J22" s="6">
        <v>28195200</v>
      </c>
      <c r="K22" s="28">
        <v>0</v>
      </c>
      <c r="L22" s="6">
        <v>30399600</v>
      </c>
      <c r="M22" s="7">
        <v>43172880</v>
      </c>
    </row>
    <row r="23" spans="2:13" ht="15.4">
      <c r="B23" s="29">
        <v>130.4</v>
      </c>
      <c r="C23" s="8" t="s">
        <v>30</v>
      </c>
      <c r="D23" s="6">
        <v>6885120</v>
      </c>
      <c r="E23" s="6">
        <v>912800</v>
      </c>
      <c r="F23" s="6"/>
      <c r="G23" s="6">
        <v>7797920</v>
      </c>
      <c r="H23" s="6">
        <v>0</v>
      </c>
      <c r="I23" s="6">
        <v>521600</v>
      </c>
      <c r="J23" s="6">
        <v>17212800</v>
      </c>
      <c r="K23" s="28">
        <v>0</v>
      </c>
      <c r="L23" s="6">
        <v>17734400</v>
      </c>
      <c r="M23" s="7">
        <v>25532320</v>
      </c>
    </row>
    <row r="24" spans="2:13" ht="15.4">
      <c r="B24" s="2">
        <v>442.7</v>
      </c>
      <c r="C24" s="8" t="s">
        <v>30</v>
      </c>
      <c r="D24" s="6">
        <v>23374560</v>
      </c>
      <c r="E24" s="6">
        <v>3098900</v>
      </c>
      <c r="F24" s="6"/>
      <c r="G24" s="6">
        <v>26473460</v>
      </c>
      <c r="H24" s="6">
        <v>2700000</v>
      </c>
      <c r="I24" s="6">
        <v>1770800</v>
      </c>
      <c r="J24" s="6">
        <v>58436400</v>
      </c>
      <c r="K24" s="28">
        <v>0</v>
      </c>
      <c r="L24" s="6">
        <v>62907200</v>
      </c>
      <c r="M24" s="7">
        <v>89380660</v>
      </c>
    </row>
    <row r="25" spans="2:13" ht="15.4">
      <c r="B25" s="2">
        <v>342.3</v>
      </c>
      <c r="C25" s="8" t="s">
        <v>29</v>
      </c>
      <c r="D25" s="6">
        <v>18073440</v>
      </c>
      <c r="E25" s="6">
        <v>3423000</v>
      </c>
      <c r="F25" s="6"/>
      <c r="G25" s="6">
        <v>21496440</v>
      </c>
      <c r="H25" s="6">
        <v>1350000</v>
      </c>
      <c r="I25" s="6">
        <v>1369200</v>
      </c>
      <c r="J25" s="6">
        <v>45183600</v>
      </c>
      <c r="K25" s="28">
        <v>0</v>
      </c>
      <c r="L25" s="6">
        <v>47902800</v>
      </c>
      <c r="M25" s="7">
        <v>69399240</v>
      </c>
    </row>
    <row r="26" spans="2:13" ht="15.4">
      <c r="B26" s="2">
        <v>204.5</v>
      </c>
      <c r="C26" s="8" t="s">
        <v>30</v>
      </c>
      <c r="D26" s="6">
        <v>10797600</v>
      </c>
      <c r="E26" s="6">
        <v>1431500</v>
      </c>
      <c r="F26" s="6"/>
      <c r="G26" s="6">
        <v>12229100</v>
      </c>
      <c r="H26" s="6">
        <v>4050000</v>
      </c>
      <c r="I26" s="6">
        <v>818000</v>
      </c>
      <c r="J26" s="6">
        <v>26994000</v>
      </c>
      <c r="K26" s="28">
        <v>0</v>
      </c>
      <c r="L26" s="6">
        <v>31862000</v>
      </c>
      <c r="M26" s="7">
        <v>44091100</v>
      </c>
    </row>
    <row r="27" spans="2:13" ht="15.4">
      <c r="B27" s="29">
        <v>331.5</v>
      </c>
      <c r="C27" s="8" t="s">
        <v>30</v>
      </c>
      <c r="D27" s="6">
        <v>17503200</v>
      </c>
      <c r="E27" s="6">
        <v>2320500</v>
      </c>
      <c r="F27" s="6"/>
      <c r="G27" s="6">
        <v>19823700</v>
      </c>
      <c r="H27" s="6">
        <v>8100000</v>
      </c>
      <c r="I27" s="6">
        <v>1326000</v>
      </c>
      <c r="J27" s="6">
        <v>43758000</v>
      </c>
      <c r="K27" s="28">
        <v>0</v>
      </c>
      <c r="L27" s="6">
        <v>53184000</v>
      </c>
      <c r="M27" s="7">
        <v>73007700</v>
      </c>
    </row>
    <row r="28" spans="2:13" ht="15.4">
      <c r="B28" s="29">
        <v>203.5</v>
      </c>
      <c r="C28" s="8" t="s">
        <v>29</v>
      </c>
      <c r="D28" s="6">
        <v>10744800</v>
      </c>
      <c r="E28" s="6">
        <v>2035000</v>
      </c>
      <c r="F28" s="6"/>
      <c r="G28" s="6">
        <v>12779800</v>
      </c>
      <c r="H28" s="6">
        <v>13500000</v>
      </c>
      <c r="I28" s="6">
        <v>814000</v>
      </c>
      <c r="J28" s="6">
        <v>26862000</v>
      </c>
      <c r="K28" s="28">
        <v>0</v>
      </c>
      <c r="L28" s="6">
        <v>41176000</v>
      </c>
      <c r="M28" s="7">
        <v>53955800</v>
      </c>
    </row>
    <row r="29" spans="2:13" ht="15.4">
      <c r="B29" s="29">
        <v>372.8</v>
      </c>
      <c r="C29" s="8" t="s">
        <v>30</v>
      </c>
      <c r="D29" s="6">
        <v>19683840</v>
      </c>
      <c r="E29" s="6">
        <v>2609600</v>
      </c>
      <c r="F29" s="6"/>
      <c r="G29" s="6">
        <v>22293440</v>
      </c>
      <c r="H29" s="6">
        <v>8100000</v>
      </c>
      <c r="I29" s="6">
        <v>1491200</v>
      </c>
      <c r="J29" s="6">
        <v>49209600</v>
      </c>
      <c r="K29" s="28">
        <v>0</v>
      </c>
      <c r="L29" s="6">
        <v>58800800</v>
      </c>
      <c r="M29" s="7">
        <v>81094240</v>
      </c>
    </row>
    <row r="30" spans="2:13" ht="15.4">
      <c r="B30" s="29">
        <v>261.3</v>
      </c>
      <c r="C30" s="8" t="s">
        <v>30</v>
      </c>
      <c r="D30" s="6">
        <v>13796640</v>
      </c>
      <c r="E30" s="6">
        <v>1829100</v>
      </c>
      <c r="F30" s="6"/>
      <c r="G30" s="6">
        <v>15625740</v>
      </c>
      <c r="H30" s="6">
        <v>2700000</v>
      </c>
      <c r="I30" s="6">
        <v>1045200</v>
      </c>
      <c r="J30" s="6">
        <v>34491600</v>
      </c>
      <c r="K30" s="28">
        <v>0</v>
      </c>
      <c r="L30" s="6">
        <v>38236800</v>
      </c>
      <c r="M30" s="7">
        <v>53862540</v>
      </c>
    </row>
    <row r="31" spans="2:13" ht="15.4">
      <c r="B31" s="29">
        <v>462.2</v>
      </c>
      <c r="C31" s="8" t="s">
        <v>30</v>
      </c>
      <c r="D31" s="6">
        <v>24404160</v>
      </c>
      <c r="E31" s="6">
        <v>3235400</v>
      </c>
      <c r="F31" s="6"/>
      <c r="G31" s="6">
        <v>27639560</v>
      </c>
      <c r="H31" s="6">
        <v>9450000</v>
      </c>
      <c r="I31" s="6">
        <v>1848800</v>
      </c>
      <c r="J31" s="6">
        <v>61010400</v>
      </c>
      <c r="K31" s="28">
        <v>0</v>
      </c>
      <c r="L31" s="6">
        <v>72309200</v>
      </c>
      <c r="M31" s="7">
        <v>99948760</v>
      </c>
    </row>
    <row r="32" spans="2:13" ht="15.4">
      <c r="B32" s="29">
        <v>384.9</v>
      </c>
      <c r="C32" s="8" t="s">
        <v>30</v>
      </c>
      <c r="D32" s="6">
        <v>20322720</v>
      </c>
      <c r="E32" s="6">
        <v>2694300</v>
      </c>
      <c r="F32" s="6"/>
      <c r="G32" s="6">
        <v>23017020</v>
      </c>
      <c r="H32" s="6">
        <v>8100000</v>
      </c>
      <c r="I32" s="6">
        <v>1539600</v>
      </c>
      <c r="J32" s="6">
        <v>50806800</v>
      </c>
      <c r="K32" s="28">
        <v>0</v>
      </c>
      <c r="L32" s="6">
        <v>60446400</v>
      </c>
      <c r="M32" s="7">
        <v>83463420</v>
      </c>
    </row>
    <row r="33" spans="2:13" ht="15.4">
      <c r="B33" s="29">
        <v>227.1</v>
      </c>
      <c r="C33" s="8" t="s">
        <v>30</v>
      </c>
      <c r="D33" s="6">
        <v>11990880</v>
      </c>
      <c r="E33" s="6">
        <v>1589700</v>
      </c>
      <c r="F33" s="6"/>
      <c r="G33" s="6">
        <v>13580580</v>
      </c>
      <c r="H33" s="6">
        <v>2700000</v>
      </c>
      <c r="I33" s="6">
        <v>908400</v>
      </c>
      <c r="J33" s="6">
        <v>29977200</v>
      </c>
      <c r="K33" s="28">
        <v>0</v>
      </c>
      <c r="L33" s="6">
        <v>33585600</v>
      </c>
      <c r="M33" s="7">
        <v>47166180</v>
      </c>
    </row>
    <row r="34" spans="2:13" ht="15.4">
      <c r="B34" s="29">
        <v>170.3</v>
      </c>
      <c r="C34" s="8" t="s">
        <v>30</v>
      </c>
      <c r="D34" s="6">
        <v>8991840</v>
      </c>
      <c r="E34" s="6">
        <v>1192100</v>
      </c>
      <c r="F34" s="6"/>
      <c r="G34" s="6">
        <v>10183940</v>
      </c>
      <c r="H34" s="6">
        <v>4050000</v>
      </c>
      <c r="I34" s="6">
        <v>681200</v>
      </c>
      <c r="J34" s="6">
        <v>22479600</v>
      </c>
      <c r="K34" s="28">
        <v>0</v>
      </c>
      <c r="L34" s="6">
        <v>27210800</v>
      </c>
      <c r="M34" s="7">
        <v>37394740</v>
      </c>
    </row>
    <row r="35" spans="2:13" ht="15.4">
      <c r="B35" s="2">
        <v>200.1</v>
      </c>
      <c r="C35" s="8" t="s">
        <v>30</v>
      </c>
      <c r="D35" s="6">
        <v>10565280</v>
      </c>
      <c r="E35" s="6">
        <v>1400700</v>
      </c>
      <c r="F35" s="6"/>
      <c r="G35" s="6">
        <v>11965980</v>
      </c>
      <c r="H35" s="6">
        <v>0</v>
      </c>
      <c r="I35" s="6">
        <v>800400</v>
      </c>
      <c r="J35" s="6">
        <v>26413200</v>
      </c>
      <c r="K35" s="28">
        <v>0</v>
      </c>
      <c r="L35" s="6">
        <v>27213600</v>
      </c>
      <c r="M35" s="7">
        <v>39179580</v>
      </c>
    </row>
    <row r="36" spans="2:13" ht="15.4">
      <c r="B36" s="2">
        <v>296.60000000000002</v>
      </c>
      <c r="C36" s="8" t="s">
        <v>30</v>
      </c>
      <c r="D36" s="6">
        <v>15660480</v>
      </c>
      <c r="E36" s="6">
        <v>2076200</v>
      </c>
      <c r="F36" s="6"/>
      <c r="G36" s="6">
        <v>17736680</v>
      </c>
      <c r="H36" s="6">
        <v>8100000</v>
      </c>
      <c r="I36" s="6">
        <v>1186400</v>
      </c>
      <c r="J36" s="6">
        <v>39151200</v>
      </c>
      <c r="K36" s="28">
        <v>0</v>
      </c>
      <c r="L36" s="6">
        <v>48437600</v>
      </c>
      <c r="M36" s="7">
        <v>66174280</v>
      </c>
    </row>
    <row r="37" spans="2:13" ht="15.4">
      <c r="B37" s="2">
        <v>238.3</v>
      </c>
      <c r="C37" s="8" t="s">
        <v>30</v>
      </c>
      <c r="D37" s="6">
        <v>12582240</v>
      </c>
      <c r="E37" s="6">
        <v>1668100</v>
      </c>
      <c r="F37" s="6"/>
      <c r="G37" s="6">
        <v>14250340</v>
      </c>
      <c r="H37" s="6">
        <v>5400000</v>
      </c>
      <c r="I37" s="6">
        <v>953200</v>
      </c>
      <c r="J37" s="6">
        <v>31455600</v>
      </c>
      <c r="K37" s="28">
        <v>0</v>
      </c>
      <c r="L37" s="6">
        <v>37808800</v>
      </c>
      <c r="M37" s="7">
        <v>52059140</v>
      </c>
    </row>
    <row r="38" spans="2:13" ht="15.4">
      <c r="B38" s="2">
        <v>299.10000000000002</v>
      </c>
      <c r="C38" s="8" t="s">
        <v>30</v>
      </c>
      <c r="D38" s="6">
        <v>15792480</v>
      </c>
      <c r="E38" s="6">
        <v>2093700</v>
      </c>
      <c r="F38" s="6"/>
      <c r="G38" s="6">
        <v>17886180</v>
      </c>
      <c r="H38" s="6">
        <v>6750000</v>
      </c>
      <c r="I38" s="6">
        <v>1196400</v>
      </c>
      <c r="J38" s="6">
        <v>39481200</v>
      </c>
      <c r="K38" s="28">
        <v>0</v>
      </c>
      <c r="L38" s="6">
        <v>47427600</v>
      </c>
      <c r="M38" s="7">
        <v>65313780</v>
      </c>
    </row>
    <row r="39" spans="2:13" ht="15.4">
      <c r="B39" s="29">
        <v>303.8</v>
      </c>
      <c r="C39" s="8" t="s">
        <v>30</v>
      </c>
      <c r="D39" s="6">
        <v>16040640</v>
      </c>
      <c r="E39" s="6">
        <v>2126600</v>
      </c>
      <c r="F39" s="6"/>
      <c r="G39" s="6">
        <v>18167240</v>
      </c>
      <c r="H39" s="6">
        <v>4050000</v>
      </c>
      <c r="I39" s="6">
        <v>1215200</v>
      </c>
      <c r="J39" s="6">
        <v>40101600</v>
      </c>
      <c r="K39" s="28">
        <v>0</v>
      </c>
      <c r="L39" s="6">
        <v>45366800</v>
      </c>
      <c r="M39" s="7">
        <v>63534040</v>
      </c>
    </row>
    <row r="40" spans="2:13" ht="15.4">
      <c r="B40" s="29">
        <v>299.8</v>
      </c>
      <c r="C40" s="8" t="s">
        <v>30</v>
      </c>
      <c r="D40" s="6">
        <v>15829440</v>
      </c>
      <c r="E40" s="6">
        <v>2098600</v>
      </c>
      <c r="F40" s="6"/>
      <c r="G40" s="6">
        <v>17928040</v>
      </c>
      <c r="H40" s="6">
        <v>2700000</v>
      </c>
      <c r="I40" s="6">
        <v>1199200</v>
      </c>
      <c r="J40" s="6">
        <v>39573600</v>
      </c>
      <c r="K40" s="28">
        <v>0</v>
      </c>
      <c r="L40" s="6">
        <v>43472800</v>
      </c>
      <c r="M40" s="7">
        <v>61400840</v>
      </c>
    </row>
    <row r="41" spans="2:13" ht="15.4">
      <c r="B41" s="29">
        <v>274.8</v>
      </c>
      <c r="C41" s="8" t="s">
        <v>29</v>
      </c>
      <c r="D41" s="6">
        <v>14509440</v>
      </c>
      <c r="E41" s="6">
        <v>2748000</v>
      </c>
      <c r="F41" s="6"/>
      <c r="G41" s="6">
        <v>17257440</v>
      </c>
      <c r="H41" s="6">
        <v>8100000</v>
      </c>
      <c r="I41" s="6">
        <v>1099200</v>
      </c>
      <c r="J41" s="6">
        <v>36273600</v>
      </c>
      <c r="K41" s="28">
        <v>0</v>
      </c>
      <c r="L41" s="6">
        <v>45472800</v>
      </c>
      <c r="M41" s="7">
        <v>62730240</v>
      </c>
    </row>
    <row r="42" spans="2:13" ht="15.4">
      <c r="B42" s="2">
        <v>187.5</v>
      </c>
      <c r="C42" s="8" t="s">
        <v>30</v>
      </c>
      <c r="D42" s="6">
        <v>9900000</v>
      </c>
      <c r="E42" s="6">
        <v>1312500</v>
      </c>
      <c r="F42" s="6"/>
      <c r="G42" s="6">
        <v>11212500</v>
      </c>
      <c r="H42" s="6">
        <v>0</v>
      </c>
      <c r="I42" s="6">
        <v>750000</v>
      </c>
      <c r="J42" s="6">
        <v>24750000</v>
      </c>
      <c r="K42" s="28">
        <v>0</v>
      </c>
      <c r="L42" s="6">
        <v>25500000</v>
      </c>
      <c r="M42" s="7">
        <v>36712500</v>
      </c>
    </row>
    <row r="43" spans="2:13" ht="15.4">
      <c r="B43" s="2">
        <v>90.4</v>
      </c>
      <c r="C43" s="8" t="s">
        <v>29</v>
      </c>
      <c r="D43" s="6">
        <v>4773120</v>
      </c>
      <c r="E43" s="6">
        <v>904000</v>
      </c>
      <c r="F43" s="6"/>
      <c r="G43" s="6">
        <v>5677120</v>
      </c>
      <c r="H43" s="6">
        <v>4050000</v>
      </c>
      <c r="I43" s="6">
        <v>361600</v>
      </c>
      <c r="J43" s="6">
        <v>11932800</v>
      </c>
      <c r="K43" s="28">
        <v>0</v>
      </c>
      <c r="L43" s="6">
        <v>16344400</v>
      </c>
      <c r="M43" s="7">
        <v>22021520</v>
      </c>
    </row>
    <row r="44" spans="2:13" ht="15.4">
      <c r="B44" s="29">
        <v>211.7</v>
      </c>
      <c r="C44" s="8" t="s">
        <v>30</v>
      </c>
      <c r="D44" s="6">
        <v>11177760</v>
      </c>
      <c r="E44" s="6">
        <v>1481900</v>
      </c>
      <c r="F44" s="6"/>
      <c r="G44" s="6">
        <v>12659660</v>
      </c>
      <c r="H44" s="6">
        <v>0</v>
      </c>
      <c r="I44" s="6">
        <v>846800</v>
      </c>
      <c r="J44" s="6">
        <v>27944400</v>
      </c>
      <c r="K44" s="28">
        <v>0</v>
      </c>
      <c r="L44" s="6">
        <v>28791200</v>
      </c>
      <c r="M44" s="7">
        <v>41450860</v>
      </c>
    </row>
    <row r="45" spans="2:13" ht="15.4">
      <c r="B45" s="29">
        <v>291.10000000000002</v>
      </c>
      <c r="C45" s="8" t="s">
        <v>30</v>
      </c>
      <c r="D45" s="6">
        <v>15370080</v>
      </c>
      <c r="E45" s="6">
        <v>2037700</v>
      </c>
      <c r="F45" s="6"/>
      <c r="G45" s="6">
        <v>17407780</v>
      </c>
      <c r="H45" s="6">
        <v>6750000</v>
      </c>
      <c r="I45" s="6">
        <v>1164400</v>
      </c>
      <c r="J45" s="6">
        <v>38425200</v>
      </c>
      <c r="K45" s="28">
        <v>0</v>
      </c>
      <c r="L45" s="6">
        <v>46339600</v>
      </c>
      <c r="M45" s="7">
        <v>63747380</v>
      </c>
    </row>
    <row r="46" spans="2:13" s="6" customFormat="1" ht="15.4">
      <c r="B46" s="6">
        <f t="shared" ref="B46:M46" si="0">SUM(B3:B45)</f>
        <v>11197.999999999998</v>
      </c>
      <c r="C46" s="6">
        <f t="shared" si="0"/>
        <v>0</v>
      </c>
      <c r="D46" s="6">
        <f t="shared" si="0"/>
        <v>591254400</v>
      </c>
      <c r="E46" s="6">
        <f t="shared" si="0"/>
        <v>82541900</v>
      </c>
      <c r="F46" s="6">
        <f t="shared" si="0"/>
        <v>0</v>
      </c>
      <c r="G46" s="6">
        <f t="shared" si="0"/>
        <v>673796300</v>
      </c>
      <c r="H46" s="6">
        <f t="shared" si="0"/>
        <v>199800000</v>
      </c>
      <c r="I46" s="6">
        <f t="shared" si="0"/>
        <v>44792000</v>
      </c>
      <c r="J46" s="6">
        <f t="shared" si="0"/>
        <v>1478136000</v>
      </c>
      <c r="K46" s="6">
        <f t="shared" si="0"/>
        <v>0</v>
      </c>
      <c r="L46" s="6">
        <f t="shared" si="0"/>
        <v>1722728000</v>
      </c>
      <c r="M46" s="6">
        <f t="shared" si="0"/>
        <v>2396524300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9"/>
  <sheetViews>
    <sheetView topLeftCell="A32" workbookViewId="0">
      <selection activeCell="D14" sqref="D14"/>
    </sheetView>
  </sheetViews>
  <sheetFormatPr defaultColWidth="9.1328125" defaultRowHeight="14.25"/>
  <cols>
    <col min="2" max="2" width="10.86328125"/>
    <col min="4" max="13" width="16.3984375" customWidth="1"/>
  </cols>
  <sheetData>
    <row r="3" spans="2:13">
      <c r="B3" s="11">
        <v>174</v>
      </c>
      <c r="C3" s="12" t="s">
        <v>137</v>
      </c>
      <c r="D3" s="13">
        <v>9187200</v>
      </c>
      <c r="E3" s="13">
        <v>1218000</v>
      </c>
      <c r="F3" s="10">
        <v>0</v>
      </c>
      <c r="G3" s="10">
        <v>10405200</v>
      </c>
      <c r="H3" s="10">
        <v>6750000</v>
      </c>
      <c r="I3" s="14">
        <v>696000</v>
      </c>
      <c r="J3" s="10">
        <v>22968000</v>
      </c>
      <c r="K3" s="15">
        <v>0</v>
      </c>
      <c r="L3" s="10">
        <v>30414000</v>
      </c>
      <c r="M3" s="7">
        <v>40819200</v>
      </c>
    </row>
    <row r="4" spans="2:13">
      <c r="B4" s="11">
        <v>381.5</v>
      </c>
      <c r="C4" s="12" t="s">
        <v>137</v>
      </c>
      <c r="D4" s="10">
        <v>20143200</v>
      </c>
      <c r="E4" s="13">
        <v>2670500</v>
      </c>
      <c r="F4" s="10">
        <v>0</v>
      </c>
      <c r="G4" s="10">
        <v>22813700</v>
      </c>
      <c r="H4" s="10">
        <v>0</v>
      </c>
      <c r="I4" s="14">
        <v>1526000</v>
      </c>
      <c r="J4" s="10">
        <v>50358000</v>
      </c>
      <c r="K4" s="15">
        <v>0</v>
      </c>
      <c r="L4" s="10">
        <v>51884000</v>
      </c>
      <c r="M4" s="7">
        <v>74697700</v>
      </c>
    </row>
    <row r="5" spans="2:13">
      <c r="B5" s="11">
        <v>143.69999999999999</v>
      </c>
      <c r="C5" s="12" t="s">
        <v>137</v>
      </c>
      <c r="D5" s="10">
        <v>7587360</v>
      </c>
      <c r="E5" s="13">
        <v>1005900</v>
      </c>
      <c r="F5" s="10">
        <v>0</v>
      </c>
      <c r="G5" s="10">
        <v>8593260</v>
      </c>
      <c r="H5" s="10">
        <v>0</v>
      </c>
      <c r="I5" s="14">
        <v>574800</v>
      </c>
      <c r="J5" s="10">
        <v>18968400</v>
      </c>
      <c r="K5" s="15">
        <v>0</v>
      </c>
      <c r="L5" s="10">
        <v>19543200</v>
      </c>
      <c r="M5" s="7">
        <v>28136460</v>
      </c>
    </row>
    <row r="6" spans="2:13">
      <c r="B6" s="11">
        <v>214.8</v>
      </c>
      <c r="C6" s="12" t="s">
        <v>137</v>
      </c>
      <c r="D6" s="10">
        <v>11341440</v>
      </c>
      <c r="E6" s="13">
        <v>1503600</v>
      </c>
      <c r="F6" s="10">
        <v>0</v>
      </c>
      <c r="G6" s="10">
        <v>12845040</v>
      </c>
      <c r="H6" s="10">
        <v>4050000</v>
      </c>
      <c r="I6" s="14">
        <v>859200</v>
      </c>
      <c r="J6" s="10">
        <v>28353600</v>
      </c>
      <c r="K6" s="15">
        <v>0</v>
      </c>
      <c r="L6" s="10">
        <v>33262800</v>
      </c>
      <c r="M6" s="7">
        <v>46107840</v>
      </c>
    </row>
    <row r="7" spans="2:13">
      <c r="B7" s="11">
        <v>363.3</v>
      </c>
      <c r="C7" s="12" t="s">
        <v>137</v>
      </c>
      <c r="D7" s="10">
        <v>19182240</v>
      </c>
      <c r="E7" s="13">
        <v>2543100</v>
      </c>
      <c r="F7" s="10">
        <v>0</v>
      </c>
      <c r="G7" s="10">
        <v>21725340</v>
      </c>
      <c r="H7" s="10">
        <v>0</v>
      </c>
      <c r="I7" s="14">
        <v>1453200</v>
      </c>
      <c r="J7" s="10">
        <v>47955600</v>
      </c>
      <c r="K7" s="15">
        <v>0</v>
      </c>
      <c r="L7" s="10">
        <v>49408800</v>
      </c>
      <c r="M7" s="7">
        <v>71134140</v>
      </c>
    </row>
    <row r="8" spans="2:13">
      <c r="B8" s="11">
        <v>204.9</v>
      </c>
      <c r="C8" s="12" t="s">
        <v>142</v>
      </c>
      <c r="D8" s="10">
        <v>10818720</v>
      </c>
      <c r="E8" s="13">
        <v>2049000</v>
      </c>
      <c r="F8" s="10">
        <v>0</v>
      </c>
      <c r="G8" s="10">
        <v>12867720</v>
      </c>
      <c r="H8" s="10">
        <v>0</v>
      </c>
      <c r="I8" s="14">
        <v>819600</v>
      </c>
      <c r="J8" s="10">
        <v>27046800</v>
      </c>
      <c r="K8" s="15">
        <v>0</v>
      </c>
      <c r="L8" s="10">
        <v>27866400</v>
      </c>
      <c r="M8" s="7">
        <v>40734120</v>
      </c>
    </row>
    <row r="9" spans="2:13">
      <c r="B9" s="16">
        <v>144.69999999999999</v>
      </c>
      <c r="C9" s="12" t="s">
        <v>137</v>
      </c>
      <c r="D9" s="10">
        <v>7640160</v>
      </c>
      <c r="E9" s="13">
        <v>1012900</v>
      </c>
      <c r="F9" s="10">
        <v>0</v>
      </c>
      <c r="G9" s="10">
        <v>8653060</v>
      </c>
      <c r="H9" s="10">
        <v>4050000</v>
      </c>
      <c r="I9" s="14">
        <v>578800</v>
      </c>
      <c r="J9" s="10">
        <v>19100400</v>
      </c>
      <c r="K9" s="15">
        <v>0</v>
      </c>
      <c r="L9" s="10">
        <v>23729200</v>
      </c>
      <c r="M9" s="7">
        <v>32382260</v>
      </c>
    </row>
    <row r="10" spans="2:13">
      <c r="B10" s="16">
        <v>214.8</v>
      </c>
      <c r="C10" s="12" t="s">
        <v>137</v>
      </c>
      <c r="D10" s="10">
        <v>11341440</v>
      </c>
      <c r="E10" s="13">
        <v>1503600</v>
      </c>
      <c r="F10" s="10">
        <v>0</v>
      </c>
      <c r="G10" s="10">
        <v>12845040</v>
      </c>
      <c r="H10" s="10">
        <v>9450000</v>
      </c>
      <c r="I10" s="14">
        <v>859200</v>
      </c>
      <c r="J10" s="10">
        <v>28353600</v>
      </c>
      <c r="K10" s="15">
        <v>0</v>
      </c>
      <c r="L10" s="10">
        <v>38662800</v>
      </c>
      <c r="M10" s="7">
        <v>51507840</v>
      </c>
    </row>
    <row r="11" spans="2:13">
      <c r="B11" s="16">
        <v>100</v>
      </c>
      <c r="C11" s="12" t="s">
        <v>137</v>
      </c>
      <c r="D11" s="10">
        <v>5280000</v>
      </c>
      <c r="E11" s="13">
        <v>700000</v>
      </c>
      <c r="F11" s="10">
        <v>0</v>
      </c>
      <c r="G11" s="10">
        <v>5980000</v>
      </c>
      <c r="H11" s="10">
        <v>2700000</v>
      </c>
      <c r="I11" s="14">
        <v>400000</v>
      </c>
      <c r="J11" s="10">
        <v>13200000</v>
      </c>
      <c r="K11" s="15">
        <v>0</v>
      </c>
      <c r="L11" s="10">
        <v>16300000</v>
      </c>
      <c r="M11" s="7">
        <v>22280000</v>
      </c>
    </row>
    <row r="12" spans="2:13">
      <c r="B12" s="11">
        <v>92.8</v>
      </c>
      <c r="C12" s="12" t="s">
        <v>139</v>
      </c>
      <c r="D12" s="10">
        <v>4899840</v>
      </c>
      <c r="E12" s="13">
        <v>649600</v>
      </c>
      <c r="F12" s="10">
        <v>0</v>
      </c>
      <c r="G12" s="10">
        <v>5549440</v>
      </c>
      <c r="H12" s="10">
        <v>0</v>
      </c>
      <c r="I12" s="14">
        <v>371200</v>
      </c>
      <c r="J12" s="10">
        <v>12249600</v>
      </c>
      <c r="K12" s="15">
        <v>0</v>
      </c>
      <c r="L12" s="10">
        <v>12620800</v>
      </c>
      <c r="M12" s="7">
        <v>18170240</v>
      </c>
    </row>
    <row r="13" spans="2:13">
      <c r="B13" s="11">
        <v>292.7</v>
      </c>
      <c r="C13" s="12" t="s">
        <v>139</v>
      </c>
      <c r="D13" s="10">
        <v>15454560</v>
      </c>
      <c r="E13" s="13">
        <v>2048900</v>
      </c>
      <c r="F13" s="10">
        <v>0</v>
      </c>
      <c r="G13" s="10">
        <v>17503460</v>
      </c>
      <c r="H13" s="10">
        <v>0</v>
      </c>
      <c r="I13" s="14">
        <v>1170800</v>
      </c>
      <c r="J13" s="10">
        <v>38636400</v>
      </c>
      <c r="K13" s="15">
        <v>0</v>
      </c>
      <c r="L13" s="10">
        <v>39807200</v>
      </c>
      <c r="M13" s="7">
        <v>57310660</v>
      </c>
    </row>
    <row r="14" spans="2:13">
      <c r="B14" s="11">
        <v>350</v>
      </c>
      <c r="C14" s="12" t="s">
        <v>137</v>
      </c>
      <c r="D14" s="10">
        <v>18480000</v>
      </c>
      <c r="E14" s="13">
        <v>2450000</v>
      </c>
      <c r="F14" s="10">
        <v>0</v>
      </c>
      <c r="G14" s="10">
        <v>20930000</v>
      </c>
      <c r="H14" s="10">
        <v>0</v>
      </c>
      <c r="I14" s="14">
        <v>1400000</v>
      </c>
      <c r="J14" s="10">
        <v>46200000</v>
      </c>
      <c r="K14" s="15">
        <v>0</v>
      </c>
      <c r="L14" s="10">
        <v>47600000</v>
      </c>
      <c r="M14" s="7">
        <v>68530000</v>
      </c>
    </row>
    <row r="15" spans="2:13">
      <c r="B15" s="16">
        <v>237.4</v>
      </c>
      <c r="C15" s="12" t="s">
        <v>137</v>
      </c>
      <c r="D15" s="10">
        <v>12534720</v>
      </c>
      <c r="E15" s="13">
        <v>1661800</v>
      </c>
      <c r="F15" s="10">
        <v>0</v>
      </c>
      <c r="G15" s="10">
        <v>14196520</v>
      </c>
      <c r="H15" s="10">
        <v>1350000</v>
      </c>
      <c r="I15" s="14">
        <v>949600</v>
      </c>
      <c r="J15" s="10">
        <v>31336800</v>
      </c>
      <c r="K15" s="15">
        <v>0</v>
      </c>
      <c r="L15" s="10">
        <v>33636400</v>
      </c>
      <c r="M15" s="7">
        <v>47832920</v>
      </c>
    </row>
    <row r="16" spans="2:13">
      <c r="B16" s="11">
        <v>471.8</v>
      </c>
      <c r="C16" s="17" t="s">
        <v>137</v>
      </c>
      <c r="D16" s="10">
        <v>24911040</v>
      </c>
      <c r="E16" s="13">
        <v>3302600</v>
      </c>
      <c r="F16" s="10">
        <v>0</v>
      </c>
      <c r="G16" s="10">
        <v>28213640</v>
      </c>
      <c r="H16" s="10">
        <v>0</v>
      </c>
      <c r="I16" s="18">
        <v>1887200</v>
      </c>
      <c r="J16" s="10">
        <v>62277600</v>
      </c>
      <c r="K16" s="15">
        <v>0</v>
      </c>
      <c r="L16" s="10">
        <v>64164800</v>
      </c>
      <c r="M16" s="7">
        <v>92378440</v>
      </c>
    </row>
    <row r="17" spans="2:13">
      <c r="B17" s="16">
        <v>168.6</v>
      </c>
      <c r="C17" s="12" t="s">
        <v>142</v>
      </c>
      <c r="D17" s="10">
        <v>8902080</v>
      </c>
      <c r="E17" s="13">
        <v>1686000</v>
      </c>
      <c r="F17" s="10">
        <v>0</v>
      </c>
      <c r="G17" s="10">
        <v>10588080</v>
      </c>
      <c r="H17" s="10">
        <v>4050000</v>
      </c>
      <c r="I17" s="14">
        <v>674400</v>
      </c>
      <c r="J17" s="10">
        <v>22255200</v>
      </c>
      <c r="K17" s="15">
        <v>0</v>
      </c>
      <c r="L17" s="10">
        <v>26979600</v>
      </c>
      <c r="M17" s="7">
        <v>37567680</v>
      </c>
    </row>
    <row r="18" spans="2:13">
      <c r="B18" s="11">
        <v>222</v>
      </c>
      <c r="C18" s="12" t="s">
        <v>142</v>
      </c>
      <c r="D18" s="10">
        <v>11721600</v>
      </c>
      <c r="E18" s="13">
        <v>2220000</v>
      </c>
      <c r="F18" s="10">
        <v>0</v>
      </c>
      <c r="G18" s="10">
        <v>13941600</v>
      </c>
      <c r="H18" s="10">
        <v>5400000</v>
      </c>
      <c r="I18" s="14">
        <v>888000</v>
      </c>
      <c r="J18" s="10">
        <v>29304000</v>
      </c>
      <c r="K18" s="15">
        <v>0</v>
      </c>
      <c r="L18" s="10">
        <v>35592000</v>
      </c>
      <c r="M18" s="7">
        <v>49533600</v>
      </c>
    </row>
    <row r="19" spans="2:13">
      <c r="B19" s="11">
        <v>154.1</v>
      </c>
      <c r="C19" s="12" t="s">
        <v>137</v>
      </c>
      <c r="D19" s="10">
        <v>8136480</v>
      </c>
      <c r="E19" s="13">
        <v>1078700</v>
      </c>
      <c r="F19" s="10">
        <v>0</v>
      </c>
      <c r="G19" s="10">
        <v>9215180</v>
      </c>
      <c r="H19" s="10">
        <v>5400000</v>
      </c>
      <c r="I19" s="14">
        <v>616400</v>
      </c>
      <c r="J19" s="10">
        <v>20341200</v>
      </c>
      <c r="K19" s="15">
        <v>0</v>
      </c>
      <c r="L19" s="10">
        <v>26357600</v>
      </c>
      <c r="M19" s="7">
        <v>35572780</v>
      </c>
    </row>
    <row r="20" spans="2:13">
      <c r="B20" s="16">
        <v>290.5</v>
      </c>
      <c r="C20" s="12" t="s">
        <v>137</v>
      </c>
      <c r="D20" s="10">
        <v>15338400</v>
      </c>
      <c r="E20" s="13">
        <v>2033500</v>
      </c>
      <c r="F20" s="10">
        <v>0</v>
      </c>
      <c r="G20" s="10">
        <v>17371900</v>
      </c>
      <c r="H20" s="10">
        <v>0</v>
      </c>
      <c r="I20" s="14">
        <v>1162000</v>
      </c>
      <c r="J20" s="10">
        <v>38346000</v>
      </c>
      <c r="K20" s="15">
        <v>0</v>
      </c>
      <c r="L20" s="10">
        <v>39508000</v>
      </c>
      <c r="M20" s="7">
        <v>56879900</v>
      </c>
    </row>
    <row r="21" spans="2:13">
      <c r="B21" s="11">
        <v>420.3</v>
      </c>
      <c r="C21" s="12" t="s">
        <v>139</v>
      </c>
      <c r="D21" s="10">
        <v>22191840</v>
      </c>
      <c r="E21" s="13">
        <v>2942100</v>
      </c>
      <c r="F21" s="10">
        <v>0</v>
      </c>
      <c r="G21" s="10">
        <v>25133940</v>
      </c>
      <c r="H21" s="10">
        <v>1350000</v>
      </c>
      <c r="I21" s="14">
        <v>1681200</v>
      </c>
      <c r="J21" s="10">
        <v>55479600</v>
      </c>
      <c r="K21" s="15">
        <v>0</v>
      </c>
      <c r="L21" s="10">
        <v>58510800</v>
      </c>
      <c r="M21" s="7">
        <v>83644740</v>
      </c>
    </row>
    <row r="22" spans="2:13">
      <c r="B22" s="11">
        <v>345.6</v>
      </c>
      <c r="C22" s="12" t="s">
        <v>142</v>
      </c>
      <c r="D22" s="10">
        <v>18247680</v>
      </c>
      <c r="E22" s="13">
        <v>3456000</v>
      </c>
      <c r="F22" s="10">
        <v>0</v>
      </c>
      <c r="G22" s="10">
        <v>21703680</v>
      </c>
      <c r="H22" s="10">
        <v>5400000</v>
      </c>
      <c r="I22" s="14">
        <v>1382400</v>
      </c>
      <c r="J22" s="10">
        <v>45619200</v>
      </c>
      <c r="K22" s="15">
        <v>0</v>
      </c>
      <c r="L22" s="10">
        <v>52401600</v>
      </c>
      <c r="M22" s="7">
        <v>74105280</v>
      </c>
    </row>
    <row r="23" spans="2:13">
      <c r="B23" s="16">
        <v>250.9</v>
      </c>
      <c r="C23" s="12" t="s">
        <v>137</v>
      </c>
      <c r="D23" s="10">
        <v>13247520</v>
      </c>
      <c r="E23" s="13">
        <v>1756300</v>
      </c>
      <c r="F23" s="10">
        <v>0</v>
      </c>
      <c r="G23" s="10">
        <v>15003820</v>
      </c>
      <c r="H23" s="10">
        <v>0</v>
      </c>
      <c r="I23" s="14">
        <v>1003600</v>
      </c>
      <c r="J23" s="10">
        <v>33118800</v>
      </c>
      <c r="K23" s="15">
        <v>0</v>
      </c>
      <c r="L23" s="10">
        <v>34122400</v>
      </c>
      <c r="M23" s="7">
        <v>49126220</v>
      </c>
    </row>
    <row r="24" spans="2:13">
      <c r="B24" s="16">
        <v>87.4</v>
      </c>
      <c r="C24" s="12" t="s">
        <v>142</v>
      </c>
      <c r="D24" s="10">
        <v>4614720</v>
      </c>
      <c r="E24" s="13">
        <v>874000</v>
      </c>
      <c r="F24" s="10">
        <v>0</v>
      </c>
      <c r="G24" s="10">
        <v>5488720</v>
      </c>
      <c r="H24" s="10">
        <v>2700000</v>
      </c>
      <c r="I24" s="14">
        <v>349600</v>
      </c>
      <c r="J24" s="10">
        <v>11536800</v>
      </c>
      <c r="K24" s="15">
        <v>0</v>
      </c>
      <c r="L24" s="10">
        <v>14586400</v>
      </c>
      <c r="M24" s="7">
        <v>20075120</v>
      </c>
    </row>
    <row r="25" spans="2:13">
      <c r="B25" s="11">
        <v>107</v>
      </c>
      <c r="C25" s="12" t="s">
        <v>137</v>
      </c>
      <c r="D25" s="10">
        <v>5649600</v>
      </c>
      <c r="E25" s="13">
        <v>749000</v>
      </c>
      <c r="F25" s="10">
        <v>0</v>
      </c>
      <c r="G25" s="10">
        <v>6398600</v>
      </c>
      <c r="H25" s="10">
        <v>5400000</v>
      </c>
      <c r="I25" s="14">
        <v>428000</v>
      </c>
      <c r="J25" s="10">
        <v>14124000</v>
      </c>
      <c r="K25" s="10">
        <v>3000000</v>
      </c>
      <c r="L25" s="10">
        <v>22952000</v>
      </c>
      <c r="M25" s="7">
        <v>29350600</v>
      </c>
    </row>
    <row r="26" spans="2:13">
      <c r="B26" s="16">
        <v>125</v>
      </c>
      <c r="C26" s="12" t="s">
        <v>142</v>
      </c>
      <c r="D26" s="10">
        <v>6600000</v>
      </c>
      <c r="E26" s="13">
        <v>1250000</v>
      </c>
      <c r="F26" s="10">
        <v>0</v>
      </c>
      <c r="G26" s="10">
        <v>7850000</v>
      </c>
      <c r="H26" s="10">
        <v>0</v>
      </c>
      <c r="I26" s="14">
        <v>500000</v>
      </c>
      <c r="J26" s="10">
        <v>16500000</v>
      </c>
      <c r="K26" s="15">
        <v>0</v>
      </c>
      <c r="L26" s="10">
        <v>17000000</v>
      </c>
      <c r="M26" s="7">
        <v>24850000</v>
      </c>
    </row>
    <row r="27" spans="2:13">
      <c r="B27" s="11">
        <v>342.1</v>
      </c>
      <c r="C27" s="12" t="s">
        <v>137</v>
      </c>
      <c r="D27" s="10">
        <v>18062880</v>
      </c>
      <c r="E27" s="13">
        <v>2394700</v>
      </c>
      <c r="F27" s="10">
        <v>0</v>
      </c>
      <c r="G27" s="10">
        <v>20457580</v>
      </c>
      <c r="H27" s="10">
        <v>0</v>
      </c>
      <c r="I27" s="14">
        <v>1368400</v>
      </c>
      <c r="J27" s="10">
        <v>45157200</v>
      </c>
      <c r="K27" s="15">
        <v>0</v>
      </c>
      <c r="L27" s="10">
        <v>46525600</v>
      </c>
      <c r="M27" s="7">
        <v>66983180</v>
      </c>
    </row>
    <row r="28" spans="2:13">
      <c r="B28" s="16">
        <v>126</v>
      </c>
      <c r="C28" s="12" t="s">
        <v>142</v>
      </c>
      <c r="D28" s="10">
        <v>6652800</v>
      </c>
      <c r="E28" s="13">
        <v>1260000</v>
      </c>
      <c r="F28" s="10">
        <v>0</v>
      </c>
      <c r="G28" s="10">
        <v>7912800</v>
      </c>
      <c r="H28" s="10">
        <v>0</v>
      </c>
      <c r="I28" s="14">
        <v>504000</v>
      </c>
      <c r="J28" s="10">
        <v>16632000</v>
      </c>
      <c r="K28" s="15">
        <v>0</v>
      </c>
      <c r="L28" s="10">
        <v>17136000</v>
      </c>
      <c r="M28" s="7">
        <v>25048800</v>
      </c>
    </row>
    <row r="29" spans="2:13">
      <c r="B29" s="11">
        <v>189.6</v>
      </c>
      <c r="C29" s="12" t="s">
        <v>139</v>
      </c>
      <c r="D29" s="10">
        <v>10010880</v>
      </c>
      <c r="E29" s="13">
        <v>1327200</v>
      </c>
      <c r="F29" s="10">
        <v>0</v>
      </c>
      <c r="G29" s="10">
        <v>11338080</v>
      </c>
      <c r="H29" s="10">
        <v>0</v>
      </c>
      <c r="I29" s="14">
        <v>758400</v>
      </c>
      <c r="J29" s="10">
        <v>25027200</v>
      </c>
      <c r="K29" s="15">
        <v>0</v>
      </c>
      <c r="L29" s="10">
        <v>25785600</v>
      </c>
      <c r="M29" s="7">
        <v>37123680</v>
      </c>
    </row>
    <row r="30" spans="2:13">
      <c r="B30" s="11">
        <v>429</v>
      </c>
      <c r="C30" s="12" t="s">
        <v>137</v>
      </c>
      <c r="D30" s="10">
        <v>22651200</v>
      </c>
      <c r="E30" s="13">
        <v>3003000</v>
      </c>
      <c r="F30" s="10">
        <v>0</v>
      </c>
      <c r="G30" s="10">
        <v>25654200</v>
      </c>
      <c r="H30" s="10">
        <v>0</v>
      </c>
      <c r="I30" s="14">
        <v>1716000</v>
      </c>
      <c r="J30" s="10">
        <v>56628000</v>
      </c>
      <c r="K30" s="15">
        <v>0</v>
      </c>
      <c r="L30" s="10">
        <v>58344000</v>
      </c>
      <c r="M30" s="7">
        <v>83998200</v>
      </c>
    </row>
    <row r="31" spans="2:13">
      <c r="B31" s="11">
        <v>459.5</v>
      </c>
      <c r="C31" s="12" t="s">
        <v>137</v>
      </c>
      <c r="D31" s="10">
        <v>24261600</v>
      </c>
      <c r="E31" s="13">
        <v>3216500</v>
      </c>
      <c r="F31" s="10">
        <v>0</v>
      </c>
      <c r="G31" s="10">
        <v>27478100</v>
      </c>
      <c r="H31" s="10">
        <v>0</v>
      </c>
      <c r="I31" s="14">
        <v>1838000</v>
      </c>
      <c r="J31" s="10">
        <v>60654000</v>
      </c>
      <c r="K31" s="15">
        <v>0</v>
      </c>
      <c r="L31" s="10">
        <v>62492000</v>
      </c>
      <c r="M31" s="7">
        <v>89970100</v>
      </c>
    </row>
    <row r="32" spans="2:13">
      <c r="B32" s="11">
        <v>235</v>
      </c>
      <c r="C32" s="12" t="s">
        <v>137</v>
      </c>
      <c r="D32" s="10">
        <v>12408000</v>
      </c>
      <c r="E32" s="13">
        <v>1645000</v>
      </c>
      <c r="F32" s="10">
        <v>0</v>
      </c>
      <c r="G32" s="10">
        <v>14053000</v>
      </c>
      <c r="H32" s="10">
        <v>1350000</v>
      </c>
      <c r="I32" s="14">
        <v>940000</v>
      </c>
      <c r="J32" s="10">
        <v>31020000</v>
      </c>
      <c r="K32" s="15">
        <v>0</v>
      </c>
      <c r="L32" s="10">
        <v>33310000</v>
      </c>
      <c r="M32" s="7">
        <v>47363000</v>
      </c>
    </row>
    <row r="33" spans="2:13">
      <c r="B33" s="11">
        <v>422.8</v>
      </c>
      <c r="C33" s="12" t="s">
        <v>137</v>
      </c>
      <c r="D33" s="10">
        <v>22323840</v>
      </c>
      <c r="E33" s="13">
        <v>2959600</v>
      </c>
      <c r="F33" s="10">
        <v>0</v>
      </c>
      <c r="G33" s="10">
        <v>25283440</v>
      </c>
      <c r="H33" s="10">
        <v>4050000</v>
      </c>
      <c r="I33" s="14">
        <v>1691200</v>
      </c>
      <c r="J33" s="10">
        <v>55809600</v>
      </c>
      <c r="K33" s="15">
        <v>0</v>
      </c>
      <c r="L33" s="10">
        <v>61550800</v>
      </c>
      <c r="M33" s="7">
        <v>86834240</v>
      </c>
    </row>
    <row r="34" spans="2:13">
      <c r="B34" s="16">
        <v>293.8</v>
      </c>
      <c r="C34" s="12" t="s">
        <v>137</v>
      </c>
      <c r="D34" s="10">
        <v>15512640</v>
      </c>
      <c r="E34" s="13">
        <v>2056600</v>
      </c>
      <c r="F34" s="10">
        <v>0</v>
      </c>
      <c r="G34" s="10">
        <v>17569240</v>
      </c>
      <c r="H34" s="10">
        <v>0</v>
      </c>
      <c r="I34" s="14">
        <v>1175200</v>
      </c>
      <c r="J34" s="10">
        <v>38781600</v>
      </c>
      <c r="K34" s="15">
        <v>0</v>
      </c>
      <c r="L34" s="10">
        <v>39956800</v>
      </c>
      <c r="M34" s="7">
        <v>57526040</v>
      </c>
    </row>
    <row r="35" spans="2:13">
      <c r="B35" s="16">
        <v>261.8</v>
      </c>
      <c r="C35" s="12" t="s">
        <v>137</v>
      </c>
      <c r="D35" s="10">
        <v>13823040</v>
      </c>
      <c r="E35" s="13">
        <v>1832600</v>
      </c>
      <c r="F35" s="10">
        <v>0</v>
      </c>
      <c r="G35" s="10">
        <v>15655640</v>
      </c>
      <c r="H35" s="10">
        <v>1350000</v>
      </c>
      <c r="I35" s="14">
        <v>1047200</v>
      </c>
      <c r="J35" s="10">
        <v>34557600</v>
      </c>
      <c r="K35" s="15">
        <v>0</v>
      </c>
      <c r="L35" s="10">
        <v>36954800</v>
      </c>
      <c r="M35" s="7">
        <v>52610440</v>
      </c>
    </row>
    <row r="36" spans="2:13">
      <c r="B36" s="11">
        <v>251.3</v>
      </c>
      <c r="C36" s="12" t="s">
        <v>139</v>
      </c>
      <c r="D36" s="10">
        <v>13268640</v>
      </c>
      <c r="E36" s="13">
        <v>1759100</v>
      </c>
      <c r="F36" s="10">
        <v>0</v>
      </c>
      <c r="G36" s="10">
        <v>15027740</v>
      </c>
      <c r="H36" s="10">
        <v>1350000</v>
      </c>
      <c r="I36" s="14">
        <v>1005200</v>
      </c>
      <c r="J36" s="10">
        <v>33171600</v>
      </c>
      <c r="K36" s="15">
        <v>0</v>
      </c>
      <c r="L36" s="10">
        <v>35526800</v>
      </c>
      <c r="M36" s="7">
        <v>50554540</v>
      </c>
    </row>
    <row r="37" spans="2:13">
      <c r="B37" s="11">
        <v>674.1</v>
      </c>
      <c r="C37" s="12" t="s">
        <v>137</v>
      </c>
      <c r="D37" s="10">
        <v>35592480</v>
      </c>
      <c r="E37" s="13">
        <v>4718700</v>
      </c>
      <c r="F37" s="10">
        <v>0</v>
      </c>
      <c r="G37" s="10">
        <v>40311180</v>
      </c>
      <c r="H37" s="10">
        <v>13500000</v>
      </c>
      <c r="I37" s="14">
        <v>2696400</v>
      </c>
      <c r="J37" s="10">
        <v>88981200</v>
      </c>
      <c r="K37" s="15">
        <v>0</v>
      </c>
      <c r="L37" s="10">
        <v>105177600</v>
      </c>
      <c r="M37" s="7">
        <v>145488780</v>
      </c>
    </row>
    <row r="38" spans="2:13">
      <c r="B38" s="16">
        <v>547.5</v>
      </c>
      <c r="C38" s="12" t="s">
        <v>137</v>
      </c>
      <c r="D38" s="10">
        <v>28908000</v>
      </c>
      <c r="E38" s="13">
        <v>3832500</v>
      </c>
      <c r="F38" s="10">
        <v>0</v>
      </c>
      <c r="G38" s="10">
        <v>32740500</v>
      </c>
      <c r="H38" s="10">
        <v>0</v>
      </c>
      <c r="I38" s="14">
        <v>2190000</v>
      </c>
      <c r="J38" s="10">
        <v>72270000</v>
      </c>
      <c r="K38" s="15">
        <v>0</v>
      </c>
      <c r="L38" s="10">
        <v>74460000</v>
      </c>
      <c r="M38" s="7">
        <v>107200500</v>
      </c>
    </row>
    <row r="39" spans="2:13">
      <c r="B39" s="11">
        <v>98.2</v>
      </c>
      <c r="C39" s="12" t="s">
        <v>137</v>
      </c>
      <c r="D39" s="10">
        <v>5184960</v>
      </c>
      <c r="E39" s="13">
        <v>687400</v>
      </c>
      <c r="F39" s="10">
        <v>0</v>
      </c>
      <c r="G39" s="10">
        <v>5872360</v>
      </c>
      <c r="H39" s="10">
        <v>0</v>
      </c>
      <c r="I39" s="14">
        <v>392800</v>
      </c>
      <c r="J39" s="10">
        <v>12962400</v>
      </c>
      <c r="K39" s="15">
        <v>0</v>
      </c>
      <c r="L39" s="10">
        <v>13355200</v>
      </c>
      <c r="M39" s="7">
        <v>19227560</v>
      </c>
    </row>
    <row r="40" spans="2:13">
      <c r="B40" s="11">
        <v>113.6</v>
      </c>
      <c r="C40" s="12" t="s">
        <v>137</v>
      </c>
      <c r="D40" s="10">
        <v>5998080</v>
      </c>
      <c r="E40" s="13">
        <v>795200</v>
      </c>
      <c r="F40" s="10">
        <v>0</v>
      </c>
      <c r="G40" s="10">
        <v>6793280</v>
      </c>
      <c r="H40" s="10">
        <v>10800000</v>
      </c>
      <c r="I40" s="14">
        <v>454400</v>
      </c>
      <c r="J40" s="10">
        <v>14995200</v>
      </c>
      <c r="K40" s="10">
        <v>3000000</v>
      </c>
      <c r="L40" s="10">
        <v>29249600</v>
      </c>
      <c r="M40" s="7">
        <v>36042880</v>
      </c>
    </row>
    <row r="41" spans="2:13">
      <c r="B41" s="11">
        <v>315.39999999999998</v>
      </c>
      <c r="C41" s="12" t="s">
        <v>139</v>
      </c>
      <c r="D41" s="10">
        <v>16653120</v>
      </c>
      <c r="E41" s="13">
        <v>2207800</v>
      </c>
      <c r="F41" s="10">
        <v>0</v>
      </c>
      <c r="G41" s="10">
        <v>18860920</v>
      </c>
      <c r="H41" s="10">
        <v>0</v>
      </c>
      <c r="I41" s="14">
        <v>1261600</v>
      </c>
      <c r="J41" s="10">
        <v>41632800</v>
      </c>
      <c r="K41" s="15">
        <v>0</v>
      </c>
      <c r="L41" s="10">
        <v>42894400</v>
      </c>
      <c r="M41" s="7">
        <v>61755320</v>
      </c>
    </row>
    <row r="42" spans="2:13">
      <c r="B42" s="16">
        <v>307.89999999999998</v>
      </c>
      <c r="C42" s="12" t="s">
        <v>137</v>
      </c>
      <c r="D42" s="10">
        <v>16257120</v>
      </c>
      <c r="E42" s="13">
        <v>2155300</v>
      </c>
      <c r="F42" s="10">
        <v>0</v>
      </c>
      <c r="G42" s="10">
        <v>18412420</v>
      </c>
      <c r="H42" s="10">
        <v>0</v>
      </c>
      <c r="I42" s="14">
        <v>1231600</v>
      </c>
      <c r="J42" s="10">
        <v>40642800</v>
      </c>
      <c r="K42" s="15">
        <v>0</v>
      </c>
      <c r="L42" s="10">
        <v>41874400</v>
      </c>
      <c r="M42" s="7">
        <v>60286820</v>
      </c>
    </row>
    <row r="43" spans="2:13">
      <c r="B43" s="11">
        <v>313.89999999999998</v>
      </c>
      <c r="C43" s="12" t="s">
        <v>137</v>
      </c>
      <c r="D43" s="10">
        <v>16573920</v>
      </c>
      <c r="E43" s="13">
        <v>2197300</v>
      </c>
      <c r="F43" s="10">
        <v>0</v>
      </c>
      <c r="G43" s="10">
        <v>18771220</v>
      </c>
      <c r="H43" s="10">
        <v>0</v>
      </c>
      <c r="I43" s="14">
        <v>1255600</v>
      </c>
      <c r="J43" s="10">
        <v>41434800</v>
      </c>
      <c r="K43" s="15">
        <v>0</v>
      </c>
      <c r="L43" s="10">
        <v>42690400</v>
      </c>
      <c r="M43" s="7">
        <v>61461620</v>
      </c>
    </row>
    <row r="44" spans="2:13">
      <c r="B44" s="11">
        <v>98.9</v>
      </c>
      <c r="C44" s="12" t="s">
        <v>137</v>
      </c>
      <c r="D44" s="10">
        <v>5221920</v>
      </c>
      <c r="E44" s="13">
        <v>692300</v>
      </c>
      <c r="F44" s="10">
        <v>0</v>
      </c>
      <c r="G44" s="10">
        <v>5914220</v>
      </c>
      <c r="H44" s="10">
        <v>12150000</v>
      </c>
      <c r="I44" s="14">
        <v>395600</v>
      </c>
      <c r="J44" s="10">
        <v>13054800</v>
      </c>
      <c r="K44" s="15">
        <v>0</v>
      </c>
      <c r="L44" s="10">
        <v>25600400</v>
      </c>
      <c r="M44" s="7">
        <v>31514620</v>
      </c>
    </row>
    <row r="45" spans="2:13">
      <c r="B45" s="16">
        <v>378.4</v>
      </c>
      <c r="C45" s="12" t="s">
        <v>139</v>
      </c>
      <c r="D45" s="10">
        <v>19979520</v>
      </c>
      <c r="E45" s="13">
        <v>2648800</v>
      </c>
      <c r="F45" s="10">
        <v>0</v>
      </c>
      <c r="G45" s="10">
        <v>22628320</v>
      </c>
      <c r="H45" s="10">
        <v>0</v>
      </c>
      <c r="I45" s="14">
        <v>1513600</v>
      </c>
      <c r="J45" s="10">
        <v>49948800</v>
      </c>
      <c r="K45" s="15">
        <v>0</v>
      </c>
      <c r="L45" s="10">
        <v>51462400</v>
      </c>
      <c r="M45" s="7">
        <v>74090720</v>
      </c>
    </row>
    <row r="46" spans="2:13">
      <c r="B46" s="11">
        <v>202.1</v>
      </c>
      <c r="C46" s="12" t="s">
        <v>139</v>
      </c>
      <c r="D46" s="10">
        <v>10670880</v>
      </c>
      <c r="E46" s="13">
        <v>1414700</v>
      </c>
      <c r="F46" s="10">
        <v>0</v>
      </c>
      <c r="G46" s="10">
        <v>12085580</v>
      </c>
      <c r="H46" s="10">
        <v>0</v>
      </c>
      <c r="I46" s="14">
        <v>808400</v>
      </c>
      <c r="J46" s="10">
        <v>26677200</v>
      </c>
      <c r="K46" s="15">
        <v>0</v>
      </c>
      <c r="L46" s="10">
        <v>27485600</v>
      </c>
      <c r="M46" s="7">
        <v>39571180</v>
      </c>
    </row>
    <row r="47" spans="2:13">
      <c r="B47" s="11">
        <v>782.2</v>
      </c>
      <c r="C47" s="12" t="s">
        <v>137</v>
      </c>
      <c r="D47" s="10">
        <v>41300160</v>
      </c>
      <c r="E47" s="13">
        <v>5475400</v>
      </c>
      <c r="F47" s="10">
        <v>0</v>
      </c>
      <c r="G47" s="10">
        <v>46775560</v>
      </c>
      <c r="H47" s="10">
        <v>1350000</v>
      </c>
      <c r="I47" s="14">
        <v>3128800</v>
      </c>
      <c r="J47" s="10">
        <v>103250400</v>
      </c>
      <c r="K47" s="15">
        <v>0</v>
      </c>
      <c r="L47" s="10">
        <v>107729200</v>
      </c>
      <c r="M47" s="7">
        <v>154504760</v>
      </c>
    </row>
    <row r="48" spans="2:13">
      <c r="B48" s="16">
        <v>509.9</v>
      </c>
      <c r="C48" s="12" t="s">
        <v>139</v>
      </c>
      <c r="D48" s="10">
        <v>26922720</v>
      </c>
      <c r="E48" s="13">
        <v>3569300</v>
      </c>
      <c r="F48" s="10">
        <v>0</v>
      </c>
      <c r="G48" s="10">
        <v>30492020</v>
      </c>
      <c r="H48" s="10">
        <v>2700000</v>
      </c>
      <c r="I48" s="14">
        <v>2039600</v>
      </c>
      <c r="J48" s="10">
        <v>67306800</v>
      </c>
      <c r="K48" s="15">
        <v>0</v>
      </c>
      <c r="L48" s="10">
        <v>72046400</v>
      </c>
      <c r="M48" s="7">
        <v>102538420</v>
      </c>
    </row>
    <row r="49" spans="2:13" s="7" customFormat="1" ht="13.5">
      <c r="B49" s="31">
        <f t="shared" ref="B49:M49" si="0">SUM(B3:B48)</f>
        <v>12910.800000000001</v>
      </c>
      <c r="C49" s="7">
        <f t="shared" si="0"/>
        <v>0</v>
      </c>
      <c r="D49" s="7">
        <f t="shared" si="0"/>
        <v>681690240</v>
      </c>
      <c r="E49" s="7">
        <f t="shared" si="0"/>
        <v>94214100</v>
      </c>
      <c r="F49" s="7">
        <f t="shared" si="0"/>
        <v>0</v>
      </c>
      <c r="G49" s="7">
        <f t="shared" si="0"/>
        <v>775904340</v>
      </c>
      <c r="H49" s="7">
        <f t="shared" si="0"/>
        <v>106650000</v>
      </c>
      <c r="I49" s="7">
        <f t="shared" si="0"/>
        <v>51643200</v>
      </c>
      <c r="J49" s="7">
        <f t="shared" si="0"/>
        <v>1704225600</v>
      </c>
      <c r="K49" s="7">
        <f t="shared" si="0"/>
        <v>6000000</v>
      </c>
      <c r="L49" s="7">
        <f t="shared" si="0"/>
        <v>1868518800</v>
      </c>
      <c r="M49" s="7">
        <f t="shared" si="0"/>
        <v>2644423140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464"/>
  <sheetViews>
    <sheetView workbookViewId="0">
      <selection activeCell="D14" sqref="D14"/>
    </sheetView>
  </sheetViews>
  <sheetFormatPr defaultColWidth="9.1328125" defaultRowHeight="14.25"/>
  <cols>
    <col min="2" max="2" width="12" customWidth="1"/>
    <col min="4" max="13" width="17.3984375" customWidth="1"/>
  </cols>
  <sheetData>
    <row r="4" spans="2:13" ht="15.4">
      <c r="B4" s="2">
        <v>253.2</v>
      </c>
      <c r="C4" s="3" t="s">
        <v>137</v>
      </c>
      <c r="D4" s="4">
        <v>13368960</v>
      </c>
      <c r="E4" s="5">
        <v>1772400</v>
      </c>
      <c r="F4" s="6">
        <v>0</v>
      </c>
      <c r="G4" s="6">
        <v>15141360</v>
      </c>
      <c r="H4" s="6">
        <v>2700000</v>
      </c>
      <c r="I4" s="6">
        <v>1012800</v>
      </c>
      <c r="J4" s="6">
        <v>33422400</v>
      </c>
      <c r="K4" s="6">
        <v>0</v>
      </c>
      <c r="L4" s="6">
        <v>37135200</v>
      </c>
      <c r="M4" s="7">
        <v>52276560</v>
      </c>
    </row>
    <row r="5" spans="2:13" ht="15.4">
      <c r="B5" s="8">
        <v>346.8</v>
      </c>
      <c r="C5" s="3" t="s">
        <v>137</v>
      </c>
      <c r="D5" s="6">
        <v>18311040</v>
      </c>
      <c r="E5" s="6">
        <v>2427600</v>
      </c>
      <c r="F5" s="6">
        <v>0</v>
      </c>
      <c r="G5" s="6">
        <v>20738640</v>
      </c>
      <c r="H5" s="6">
        <v>0</v>
      </c>
      <c r="I5" s="6">
        <v>1387200</v>
      </c>
      <c r="J5" s="6">
        <v>45777600</v>
      </c>
      <c r="K5" s="6">
        <v>0</v>
      </c>
      <c r="L5" s="6">
        <v>47164800</v>
      </c>
      <c r="M5" s="7">
        <v>67903440</v>
      </c>
    </row>
    <row r="6" spans="2:13" ht="15.4">
      <c r="B6" s="8">
        <v>330.5</v>
      </c>
      <c r="C6" s="3" t="s">
        <v>137</v>
      </c>
      <c r="D6" s="6">
        <v>17450400</v>
      </c>
      <c r="E6" s="6">
        <v>2313500</v>
      </c>
      <c r="F6" s="6">
        <v>0</v>
      </c>
      <c r="G6" s="6">
        <v>19763900</v>
      </c>
      <c r="H6" s="6">
        <v>0</v>
      </c>
      <c r="I6" s="6">
        <v>1322000</v>
      </c>
      <c r="J6" s="6">
        <v>43626000</v>
      </c>
      <c r="K6" s="6">
        <v>0</v>
      </c>
      <c r="L6" s="6">
        <v>44948000</v>
      </c>
      <c r="M6" s="7">
        <v>64711900</v>
      </c>
    </row>
    <row r="7" spans="2:13" ht="15.4">
      <c r="B7" s="8">
        <v>286.2</v>
      </c>
      <c r="C7" s="3" t="s">
        <v>137</v>
      </c>
      <c r="D7" s="6">
        <v>15111360</v>
      </c>
      <c r="E7" s="6">
        <v>2003400</v>
      </c>
      <c r="F7" s="6">
        <v>0</v>
      </c>
      <c r="G7" s="6">
        <v>17114760</v>
      </c>
      <c r="H7" s="6">
        <v>1350000</v>
      </c>
      <c r="I7" s="6">
        <v>1144800</v>
      </c>
      <c r="J7" s="6">
        <v>37778400</v>
      </c>
      <c r="K7" s="6">
        <v>0</v>
      </c>
      <c r="L7" s="6">
        <v>40273200</v>
      </c>
      <c r="M7" s="7">
        <v>57387960</v>
      </c>
    </row>
    <row r="8" spans="2:13" ht="15.4">
      <c r="B8" s="8">
        <v>110.9</v>
      </c>
      <c r="C8" s="3" t="s">
        <v>139</v>
      </c>
      <c r="D8" s="6">
        <v>5855520</v>
      </c>
      <c r="E8" s="6">
        <v>776300</v>
      </c>
      <c r="F8" s="6">
        <v>0</v>
      </c>
      <c r="G8" s="6">
        <v>6631820</v>
      </c>
      <c r="H8" s="6">
        <v>0</v>
      </c>
      <c r="I8" s="6">
        <v>443600</v>
      </c>
      <c r="J8" s="6">
        <v>14638800</v>
      </c>
      <c r="K8" s="6">
        <v>0</v>
      </c>
      <c r="L8" s="6">
        <v>15082400</v>
      </c>
      <c r="M8" s="7">
        <v>21714220</v>
      </c>
    </row>
    <row r="9" spans="2:13" ht="15.4">
      <c r="B9" s="8">
        <v>79.7</v>
      </c>
      <c r="C9" s="3" t="s">
        <v>139</v>
      </c>
      <c r="D9" s="6">
        <v>4208160</v>
      </c>
      <c r="E9" s="6">
        <v>557900</v>
      </c>
      <c r="F9" s="6">
        <v>0</v>
      </c>
      <c r="G9" s="6">
        <v>4766060</v>
      </c>
      <c r="H9" s="6">
        <v>0</v>
      </c>
      <c r="I9" s="6">
        <v>318800</v>
      </c>
      <c r="J9" s="6">
        <v>10520400</v>
      </c>
      <c r="K9" s="6">
        <v>0</v>
      </c>
      <c r="L9" s="6">
        <v>10839200</v>
      </c>
      <c r="M9" s="7">
        <v>15605260</v>
      </c>
    </row>
    <row r="10" spans="2:13" ht="15.4">
      <c r="B10" s="8">
        <v>310.7</v>
      </c>
      <c r="C10" s="3" t="s">
        <v>137</v>
      </c>
      <c r="D10" s="6">
        <v>16404960</v>
      </c>
      <c r="E10" s="6">
        <v>2174900</v>
      </c>
      <c r="F10" s="6">
        <v>0</v>
      </c>
      <c r="G10" s="6">
        <v>18579860</v>
      </c>
      <c r="H10" s="6">
        <v>5400000</v>
      </c>
      <c r="I10" s="6">
        <v>1242800</v>
      </c>
      <c r="J10" s="6">
        <v>41012400</v>
      </c>
      <c r="K10" s="6">
        <v>3000000</v>
      </c>
      <c r="L10" s="6">
        <v>50655200</v>
      </c>
      <c r="M10" s="7">
        <v>69235060</v>
      </c>
    </row>
    <row r="11" spans="2:13" ht="15.4">
      <c r="B11" s="8">
        <v>322.10000000000002</v>
      </c>
      <c r="C11" s="3" t="s">
        <v>137</v>
      </c>
      <c r="D11" s="6">
        <v>17006880</v>
      </c>
      <c r="E11" s="6">
        <v>2254700</v>
      </c>
      <c r="F11" s="6">
        <v>0</v>
      </c>
      <c r="G11" s="6">
        <v>19261580</v>
      </c>
      <c r="H11" s="6">
        <v>0</v>
      </c>
      <c r="I11" s="6">
        <v>1288400</v>
      </c>
      <c r="J11" s="6">
        <v>42517200</v>
      </c>
      <c r="K11" s="6">
        <v>0</v>
      </c>
      <c r="L11" s="6">
        <v>43805600</v>
      </c>
      <c r="M11" s="7">
        <v>63067180</v>
      </c>
    </row>
    <row r="12" spans="2:13" ht="15.4">
      <c r="B12" s="8">
        <v>344.2</v>
      </c>
      <c r="C12" s="3" t="s">
        <v>137</v>
      </c>
      <c r="D12" s="6">
        <v>18173760</v>
      </c>
      <c r="E12" s="6">
        <v>2409400</v>
      </c>
      <c r="F12" s="6">
        <v>0</v>
      </c>
      <c r="G12" s="6">
        <v>20583160</v>
      </c>
      <c r="H12" s="6">
        <v>0</v>
      </c>
      <c r="I12" s="6">
        <v>1376800</v>
      </c>
      <c r="J12" s="6">
        <v>45434400</v>
      </c>
      <c r="K12" s="6">
        <v>0</v>
      </c>
      <c r="L12" s="6">
        <v>46811200</v>
      </c>
      <c r="M12" s="7">
        <v>67394360</v>
      </c>
    </row>
    <row r="13" spans="2:13" ht="15.4">
      <c r="B13" s="8">
        <v>565.29999999999995</v>
      </c>
      <c r="C13" s="3" t="s">
        <v>137</v>
      </c>
      <c r="D13" s="6">
        <v>29847840</v>
      </c>
      <c r="E13" s="6">
        <v>3957100</v>
      </c>
      <c r="F13" s="6">
        <v>0</v>
      </c>
      <c r="G13" s="6">
        <v>33804940</v>
      </c>
      <c r="H13" s="6">
        <v>0</v>
      </c>
      <c r="I13" s="6">
        <v>2261200</v>
      </c>
      <c r="J13" s="6">
        <v>74619600</v>
      </c>
      <c r="K13" s="6">
        <v>0</v>
      </c>
      <c r="L13" s="6">
        <v>76880800</v>
      </c>
      <c r="M13" s="7">
        <v>110685740</v>
      </c>
    </row>
    <row r="14" spans="2:13" ht="15.4">
      <c r="B14" s="8">
        <v>227.2</v>
      </c>
      <c r="C14" s="3" t="s">
        <v>137</v>
      </c>
      <c r="D14" s="6">
        <v>11996160</v>
      </c>
      <c r="E14" s="6">
        <v>1590400</v>
      </c>
      <c r="F14" s="6">
        <v>0</v>
      </c>
      <c r="G14" s="6">
        <v>13586560</v>
      </c>
      <c r="H14" s="6">
        <v>5400000</v>
      </c>
      <c r="I14" s="6">
        <v>908800</v>
      </c>
      <c r="J14" s="6">
        <v>29990400</v>
      </c>
      <c r="K14" s="6">
        <v>0</v>
      </c>
      <c r="L14" s="6">
        <v>36299200</v>
      </c>
      <c r="M14" s="7">
        <v>49885760</v>
      </c>
    </row>
    <row r="15" spans="2:13" ht="15.4">
      <c r="B15" s="8">
        <v>248.8</v>
      </c>
      <c r="C15" s="3" t="s">
        <v>137</v>
      </c>
      <c r="D15" s="6">
        <v>13136640</v>
      </c>
      <c r="E15" s="6">
        <v>1741600</v>
      </c>
      <c r="F15" s="6">
        <v>0</v>
      </c>
      <c r="G15" s="6">
        <v>14878240</v>
      </c>
      <c r="H15" s="6">
        <v>0</v>
      </c>
      <c r="I15" s="6">
        <v>995200</v>
      </c>
      <c r="J15" s="6">
        <v>32841600</v>
      </c>
      <c r="K15" s="6">
        <v>0</v>
      </c>
      <c r="L15" s="6">
        <v>33836800</v>
      </c>
      <c r="M15" s="7">
        <v>48715040</v>
      </c>
    </row>
    <row r="16" spans="2:13" ht="15.4">
      <c r="B16" s="8">
        <v>158.30000000000001</v>
      </c>
      <c r="C16" s="3" t="s">
        <v>142</v>
      </c>
      <c r="D16" s="6">
        <v>8358240</v>
      </c>
      <c r="E16" s="6">
        <v>1583000</v>
      </c>
      <c r="F16" s="6">
        <v>0</v>
      </c>
      <c r="G16" s="6">
        <v>9941240</v>
      </c>
      <c r="H16" s="6">
        <v>0</v>
      </c>
      <c r="I16" s="6">
        <v>633200</v>
      </c>
      <c r="J16" s="6">
        <v>20895600</v>
      </c>
      <c r="K16" s="6">
        <v>0</v>
      </c>
      <c r="L16" s="6">
        <v>21528800</v>
      </c>
      <c r="M16" s="7">
        <v>31470040</v>
      </c>
    </row>
    <row r="17" spans="2:13" ht="15.4">
      <c r="B17" s="8">
        <v>624.5</v>
      </c>
      <c r="C17" s="3" t="s">
        <v>137</v>
      </c>
      <c r="D17" s="6">
        <v>32973600</v>
      </c>
      <c r="E17" s="6">
        <v>4371500</v>
      </c>
      <c r="F17" s="6">
        <v>0</v>
      </c>
      <c r="G17" s="6">
        <v>37345100</v>
      </c>
      <c r="H17" s="6">
        <v>5400000</v>
      </c>
      <c r="I17" s="6">
        <v>2498000</v>
      </c>
      <c r="J17" s="6">
        <v>82434000</v>
      </c>
      <c r="K17" s="6">
        <v>3000000</v>
      </c>
      <c r="L17" s="6">
        <v>93332000</v>
      </c>
      <c r="M17" s="7">
        <v>130677100</v>
      </c>
    </row>
    <row r="18" spans="2:13" ht="15.4">
      <c r="B18" s="8">
        <v>159.1</v>
      </c>
      <c r="C18" s="3" t="s">
        <v>139</v>
      </c>
      <c r="D18" s="6">
        <v>8400480</v>
      </c>
      <c r="E18" s="6">
        <v>1113700</v>
      </c>
      <c r="F18" s="6">
        <v>0</v>
      </c>
      <c r="G18" s="6">
        <v>9514180</v>
      </c>
      <c r="H18" s="6">
        <v>0</v>
      </c>
      <c r="I18" s="6">
        <v>636400</v>
      </c>
      <c r="J18" s="6">
        <v>21001200</v>
      </c>
      <c r="K18" s="6">
        <v>0</v>
      </c>
      <c r="L18" s="6">
        <v>21637600</v>
      </c>
      <c r="M18" s="7">
        <v>31151780</v>
      </c>
    </row>
    <row r="19" spans="2:13" ht="15.4">
      <c r="B19" s="8">
        <v>623.20000000000005</v>
      </c>
      <c r="C19" s="3" t="s">
        <v>137</v>
      </c>
      <c r="D19" s="6">
        <v>32904960</v>
      </c>
      <c r="E19" s="6">
        <v>4362400</v>
      </c>
      <c r="F19" s="6">
        <v>0</v>
      </c>
      <c r="G19" s="6">
        <v>37267360</v>
      </c>
      <c r="H19" s="6">
        <v>0</v>
      </c>
      <c r="I19" s="6">
        <v>2492800</v>
      </c>
      <c r="J19" s="6">
        <v>82262400</v>
      </c>
      <c r="K19" s="6">
        <v>0</v>
      </c>
      <c r="L19" s="6">
        <v>84755200</v>
      </c>
      <c r="M19" s="7">
        <v>122022560</v>
      </c>
    </row>
    <row r="20" spans="2:13" ht="15.4">
      <c r="B20" s="8">
        <v>264.5</v>
      </c>
      <c r="C20" s="3" t="s">
        <v>137</v>
      </c>
      <c r="D20" s="6">
        <v>13965600</v>
      </c>
      <c r="E20" s="6">
        <v>1851500</v>
      </c>
      <c r="F20" s="6">
        <v>0</v>
      </c>
      <c r="G20" s="6">
        <v>15817100</v>
      </c>
      <c r="H20" s="6">
        <v>0</v>
      </c>
      <c r="I20" s="6">
        <v>1058000</v>
      </c>
      <c r="J20" s="6">
        <v>34914000</v>
      </c>
      <c r="K20" s="6">
        <v>0</v>
      </c>
      <c r="L20" s="6">
        <v>35972000</v>
      </c>
      <c r="M20" s="7">
        <v>51789100</v>
      </c>
    </row>
    <row r="21" spans="2:13" ht="15.4">
      <c r="B21" s="8">
        <v>135.69999999999999</v>
      </c>
      <c r="C21" s="3" t="s">
        <v>142</v>
      </c>
      <c r="D21" s="6">
        <v>7164960</v>
      </c>
      <c r="E21" s="6">
        <v>1357000</v>
      </c>
      <c r="F21" s="6">
        <v>0</v>
      </c>
      <c r="G21" s="6">
        <v>8521960</v>
      </c>
      <c r="H21" s="6">
        <v>21600000</v>
      </c>
      <c r="I21" s="6">
        <v>542800</v>
      </c>
      <c r="J21" s="6">
        <v>17912400</v>
      </c>
      <c r="K21" s="6">
        <v>0</v>
      </c>
      <c r="L21" s="6">
        <v>40055200</v>
      </c>
      <c r="M21" s="7">
        <v>48577160</v>
      </c>
    </row>
    <row r="22" spans="2:13" ht="15.4">
      <c r="B22" s="8">
        <v>393.3</v>
      </c>
      <c r="C22" s="3" t="s">
        <v>137</v>
      </c>
      <c r="D22" s="6">
        <v>20766240</v>
      </c>
      <c r="E22" s="6">
        <v>2753100</v>
      </c>
      <c r="F22" s="6">
        <v>0</v>
      </c>
      <c r="G22" s="6">
        <v>23519340</v>
      </c>
      <c r="H22" s="6">
        <v>0</v>
      </c>
      <c r="I22" s="6">
        <v>1573200</v>
      </c>
      <c r="J22" s="6">
        <v>51915600</v>
      </c>
      <c r="K22" s="6">
        <v>0</v>
      </c>
      <c r="L22" s="6">
        <v>53488800</v>
      </c>
      <c r="M22" s="7">
        <v>77008140</v>
      </c>
    </row>
    <row r="23" spans="2:13" ht="15.4">
      <c r="B23" s="8">
        <v>308.8</v>
      </c>
      <c r="C23" s="3" t="s">
        <v>139</v>
      </c>
      <c r="D23" s="6">
        <v>16304640</v>
      </c>
      <c r="E23" s="6">
        <v>2161600</v>
      </c>
      <c r="F23" s="6">
        <v>0</v>
      </c>
      <c r="G23" s="6">
        <v>18466240</v>
      </c>
      <c r="H23" s="6">
        <v>0</v>
      </c>
      <c r="I23" s="6">
        <v>1235200</v>
      </c>
      <c r="J23" s="6">
        <v>40761600</v>
      </c>
      <c r="K23" s="6">
        <v>0</v>
      </c>
      <c r="L23" s="6">
        <v>41996800</v>
      </c>
      <c r="M23" s="7">
        <v>60463040</v>
      </c>
    </row>
    <row r="24" spans="2:13" ht="15.4">
      <c r="B24" s="8">
        <v>623.20000000000005</v>
      </c>
      <c r="C24" s="3" t="s">
        <v>137</v>
      </c>
      <c r="D24" s="6">
        <v>32904960</v>
      </c>
      <c r="E24" s="6">
        <v>4362400</v>
      </c>
      <c r="F24" s="6">
        <v>0</v>
      </c>
      <c r="G24" s="6">
        <v>37267360</v>
      </c>
      <c r="H24" s="6">
        <v>0</v>
      </c>
      <c r="I24" s="6">
        <v>2492800</v>
      </c>
      <c r="J24" s="6">
        <v>82262400</v>
      </c>
      <c r="K24" s="6">
        <v>0</v>
      </c>
      <c r="L24" s="6">
        <v>84755200</v>
      </c>
      <c r="M24" s="7">
        <v>122022560</v>
      </c>
    </row>
    <row r="25" spans="2:13" ht="15.4">
      <c r="B25" s="8">
        <v>549.4</v>
      </c>
      <c r="C25" s="3" t="s">
        <v>137</v>
      </c>
      <c r="D25" s="6">
        <v>29008320</v>
      </c>
      <c r="E25" s="6">
        <v>3845800</v>
      </c>
      <c r="F25" s="6">
        <v>0</v>
      </c>
      <c r="G25" s="6">
        <v>32854120</v>
      </c>
      <c r="H25" s="6">
        <v>1350000</v>
      </c>
      <c r="I25" s="6">
        <v>2197600</v>
      </c>
      <c r="J25" s="6">
        <v>72520800</v>
      </c>
      <c r="K25" s="6">
        <v>0</v>
      </c>
      <c r="L25" s="6">
        <v>76068400</v>
      </c>
      <c r="M25" s="7">
        <v>108922520</v>
      </c>
    </row>
    <row r="26" spans="2:13" ht="15.4">
      <c r="B26" s="8">
        <v>268.89999999999998</v>
      </c>
      <c r="C26" s="3" t="s">
        <v>137</v>
      </c>
      <c r="D26" s="6">
        <v>14197920</v>
      </c>
      <c r="E26" s="6">
        <v>1882300</v>
      </c>
      <c r="F26" s="6">
        <v>0</v>
      </c>
      <c r="G26" s="6">
        <v>16080220</v>
      </c>
      <c r="H26" s="6">
        <v>0</v>
      </c>
      <c r="I26" s="6">
        <v>1075600</v>
      </c>
      <c r="J26" s="6">
        <v>35494800</v>
      </c>
      <c r="K26" s="6">
        <v>0</v>
      </c>
      <c r="L26" s="6">
        <v>36570400</v>
      </c>
      <c r="M26" s="7">
        <v>52650620</v>
      </c>
    </row>
    <row r="27" spans="2:13" ht="15.4">
      <c r="B27" s="8">
        <v>153.1</v>
      </c>
      <c r="C27" s="3" t="s">
        <v>137</v>
      </c>
      <c r="D27" s="6">
        <v>8083680</v>
      </c>
      <c r="E27" s="6">
        <v>1071700</v>
      </c>
      <c r="F27" s="6">
        <v>0</v>
      </c>
      <c r="G27" s="6">
        <v>9155380</v>
      </c>
      <c r="H27" s="6">
        <v>5400000</v>
      </c>
      <c r="I27" s="6">
        <v>612400</v>
      </c>
      <c r="J27" s="6">
        <v>20209200</v>
      </c>
      <c r="K27" s="6">
        <v>0</v>
      </c>
      <c r="L27" s="6">
        <v>26221600</v>
      </c>
      <c r="M27" s="7">
        <v>35376980</v>
      </c>
    </row>
    <row r="28" spans="2:13" ht="15.4">
      <c r="B28" s="8">
        <v>93.4</v>
      </c>
      <c r="C28" s="3" t="s">
        <v>137</v>
      </c>
      <c r="D28" s="6">
        <v>4931520</v>
      </c>
      <c r="E28" s="6">
        <v>653800</v>
      </c>
      <c r="F28" s="6">
        <v>0</v>
      </c>
      <c r="G28" s="6">
        <v>5585320</v>
      </c>
      <c r="H28" s="6">
        <v>0</v>
      </c>
      <c r="I28" s="6">
        <v>373600</v>
      </c>
      <c r="J28" s="6">
        <v>12328800</v>
      </c>
      <c r="K28" s="6">
        <v>0</v>
      </c>
      <c r="L28" s="6">
        <v>12702400</v>
      </c>
      <c r="M28" s="7">
        <v>18287720</v>
      </c>
    </row>
    <row r="29" spans="2:13" ht="15.4">
      <c r="B29" s="8">
        <v>560.6</v>
      </c>
      <c r="C29" s="3" t="s">
        <v>137</v>
      </c>
      <c r="D29" s="6">
        <v>29599680</v>
      </c>
      <c r="E29" s="6">
        <v>3924200</v>
      </c>
      <c r="F29" s="6">
        <v>0</v>
      </c>
      <c r="G29" s="6">
        <v>33523880</v>
      </c>
      <c r="H29" s="6">
        <v>0</v>
      </c>
      <c r="I29" s="6">
        <v>2242400</v>
      </c>
      <c r="J29" s="6">
        <v>73999200</v>
      </c>
      <c r="K29" s="6">
        <v>0</v>
      </c>
      <c r="L29" s="6">
        <v>76241600</v>
      </c>
      <c r="M29" s="7">
        <v>109765480</v>
      </c>
    </row>
    <row r="30" spans="2:13" ht="15.4">
      <c r="B30" s="8">
        <v>185.3</v>
      </c>
      <c r="C30" s="3" t="s">
        <v>137</v>
      </c>
      <c r="D30" s="6">
        <v>9783840</v>
      </c>
      <c r="E30" s="6">
        <v>1297100</v>
      </c>
      <c r="F30" s="6">
        <v>0</v>
      </c>
      <c r="G30" s="6">
        <v>11080940</v>
      </c>
      <c r="H30" s="6">
        <v>0</v>
      </c>
      <c r="I30" s="6">
        <v>741200</v>
      </c>
      <c r="J30" s="6">
        <v>24459600</v>
      </c>
      <c r="K30" s="6">
        <v>0</v>
      </c>
      <c r="L30" s="6">
        <v>25200800</v>
      </c>
      <c r="M30" s="7">
        <v>36281740</v>
      </c>
    </row>
    <row r="31" spans="2:13" ht="15.4">
      <c r="B31" s="8">
        <v>166.4</v>
      </c>
      <c r="C31" s="3" t="s">
        <v>142</v>
      </c>
      <c r="D31" s="6">
        <v>8785920</v>
      </c>
      <c r="E31" s="6">
        <v>1664000</v>
      </c>
      <c r="F31" s="6">
        <v>0</v>
      </c>
      <c r="G31" s="6">
        <v>10449920</v>
      </c>
      <c r="H31" s="6">
        <v>6750000</v>
      </c>
      <c r="I31" s="6">
        <v>665600</v>
      </c>
      <c r="J31" s="6">
        <v>21964800</v>
      </c>
      <c r="K31" s="6">
        <v>0</v>
      </c>
      <c r="L31" s="6">
        <v>29380400</v>
      </c>
      <c r="M31" s="7">
        <v>39830320</v>
      </c>
    </row>
    <row r="32" spans="2:13" ht="15.4">
      <c r="B32" s="8">
        <v>148.1</v>
      </c>
      <c r="C32" s="3" t="s">
        <v>139</v>
      </c>
      <c r="D32" s="6">
        <v>7819680</v>
      </c>
      <c r="E32" s="6">
        <v>1036700</v>
      </c>
      <c r="F32" s="6">
        <v>0</v>
      </c>
      <c r="G32" s="6">
        <v>8856380</v>
      </c>
      <c r="H32" s="6">
        <v>0</v>
      </c>
      <c r="I32" s="6">
        <v>592400</v>
      </c>
      <c r="J32" s="6">
        <v>19549200</v>
      </c>
      <c r="K32" s="6">
        <v>0</v>
      </c>
      <c r="L32" s="6">
        <v>20141600</v>
      </c>
      <c r="M32" s="7">
        <v>28997980</v>
      </c>
    </row>
    <row r="33" spans="2:13" ht="15.4">
      <c r="B33" s="8">
        <v>359.1</v>
      </c>
      <c r="C33" s="3" t="s">
        <v>137</v>
      </c>
      <c r="D33" s="6">
        <v>18960480</v>
      </c>
      <c r="E33" s="6">
        <v>2513700</v>
      </c>
      <c r="F33" s="6">
        <v>0</v>
      </c>
      <c r="G33" s="6">
        <v>21474180</v>
      </c>
      <c r="H33" s="6">
        <v>0</v>
      </c>
      <c r="I33" s="6">
        <v>1436400</v>
      </c>
      <c r="J33" s="6">
        <v>47401200</v>
      </c>
      <c r="K33" s="6">
        <v>0</v>
      </c>
      <c r="L33" s="6">
        <v>48837600</v>
      </c>
      <c r="M33" s="7">
        <v>70311780</v>
      </c>
    </row>
    <row r="34" spans="2:13" ht="15.4">
      <c r="B34" s="8">
        <v>221.1</v>
      </c>
      <c r="C34" s="3" t="s">
        <v>137</v>
      </c>
      <c r="D34" s="6">
        <v>11674080</v>
      </c>
      <c r="E34" s="6">
        <v>1547700</v>
      </c>
      <c r="F34" s="6">
        <v>0</v>
      </c>
      <c r="G34" s="6">
        <v>13221780</v>
      </c>
      <c r="H34" s="6">
        <v>0</v>
      </c>
      <c r="I34" s="6">
        <v>884400</v>
      </c>
      <c r="J34" s="6">
        <v>29185200</v>
      </c>
      <c r="K34" s="6">
        <v>0</v>
      </c>
      <c r="L34" s="6">
        <v>30069600</v>
      </c>
      <c r="M34" s="7">
        <v>43291380</v>
      </c>
    </row>
    <row r="35" spans="2:13" ht="15.4">
      <c r="B35" s="8">
        <v>430.8</v>
      </c>
      <c r="C35" s="3" t="s">
        <v>137</v>
      </c>
      <c r="D35" s="6">
        <v>22746240</v>
      </c>
      <c r="E35" s="6">
        <v>3015600</v>
      </c>
      <c r="F35" s="6">
        <v>0</v>
      </c>
      <c r="G35" s="6">
        <v>25761840</v>
      </c>
      <c r="H35" s="6">
        <v>2700000</v>
      </c>
      <c r="I35" s="6">
        <v>1723200</v>
      </c>
      <c r="J35" s="6">
        <v>56865600</v>
      </c>
      <c r="K35" s="6">
        <v>0</v>
      </c>
      <c r="L35" s="6">
        <v>61288800</v>
      </c>
      <c r="M35" s="7">
        <v>87050640</v>
      </c>
    </row>
    <row r="36" spans="2:13" ht="15.4">
      <c r="B36" s="8">
        <v>355.7</v>
      </c>
      <c r="C36" s="3" t="s">
        <v>137</v>
      </c>
      <c r="D36" s="6">
        <v>18780960</v>
      </c>
      <c r="E36" s="6">
        <v>2489900</v>
      </c>
      <c r="F36" s="6">
        <v>0</v>
      </c>
      <c r="G36" s="6">
        <v>21270860</v>
      </c>
      <c r="H36" s="6">
        <v>0</v>
      </c>
      <c r="I36" s="6">
        <v>1422800</v>
      </c>
      <c r="J36" s="6">
        <v>46952400</v>
      </c>
      <c r="K36" s="6">
        <v>0</v>
      </c>
      <c r="L36" s="6">
        <v>48375200</v>
      </c>
      <c r="M36" s="7">
        <v>69646060</v>
      </c>
    </row>
    <row r="37" spans="2:13" ht="15.4">
      <c r="B37" s="8">
        <v>139.69999999999999</v>
      </c>
      <c r="C37" s="3" t="s">
        <v>142</v>
      </c>
      <c r="D37" s="6">
        <v>7376160</v>
      </c>
      <c r="E37" s="6">
        <v>1397000</v>
      </c>
      <c r="F37" s="6">
        <v>0</v>
      </c>
      <c r="G37" s="6">
        <v>8773160</v>
      </c>
      <c r="H37" s="6">
        <v>2700000</v>
      </c>
      <c r="I37" s="6">
        <v>558800</v>
      </c>
      <c r="J37" s="6">
        <v>18440400</v>
      </c>
      <c r="K37" s="6">
        <v>0</v>
      </c>
      <c r="L37" s="6">
        <v>21699200</v>
      </c>
      <c r="M37" s="7">
        <v>30472360</v>
      </c>
    </row>
    <row r="38" spans="2:13" ht="15.4">
      <c r="B38" s="8">
        <v>229.4</v>
      </c>
      <c r="C38" s="3" t="s">
        <v>137</v>
      </c>
      <c r="D38" s="6">
        <v>12112320</v>
      </c>
      <c r="E38" s="6">
        <v>1605800</v>
      </c>
      <c r="F38" s="6">
        <v>0</v>
      </c>
      <c r="G38" s="6">
        <v>13718120</v>
      </c>
      <c r="H38" s="6">
        <v>0</v>
      </c>
      <c r="I38" s="6">
        <v>917600</v>
      </c>
      <c r="J38" s="6">
        <v>30280800</v>
      </c>
      <c r="K38" s="6">
        <v>0</v>
      </c>
      <c r="L38" s="6">
        <v>31198400</v>
      </c>
      <c r="M38" s="7">
        <v>44916520</v>
      </c>
    </row>
    <row r="39" spans="2:13" ht="15.4">
      <c r="B39" s="8">
        <v>257</v>
      </c>
      <c r="C39" s="3" t="s">
        <v>137</v>
      </c>
      <c r="D39" s="6">
        <v>13569600</v>
      </c>
      <c r="E39" s="6">
        <v>1799000</v>
      </c>
      <c r="F39" s="6">
        <v>0</v>
      </c>
      <c r="G39" s="6">
        <v>15368600</v>
      </c>
      <c r="H39" s="6">
        <v>0</v>
      </c>
      <c r="I39" s="6">
        <v>1028000</v>
      </c>
      <c r="J39" s="6">
        <v>33924000</v>
      </c>
      <c r="K39" s="6">
        <v>0</v>
      </c>
      <c r="L39" s="6">
        <v>34952000</v>
      </c>
      <c r="M39" s="7">
        <v>50320600</v>
      </c>
    </row>
    <row r="40" spans="2:13" ht="15.4">
      <c r="B40" s="8">
        <v>166.3</v>
      </c>
      <c r="C40" s="3" t="s">
        <v>142</v>
      </c>
      <c r="D40" s="6">
        <v>8780640</v>
      </c>
      <c r="E40" s="6">
        <v>1663000</v>
      </c>
      <c r="F40" s="6">
        <v>0</v>
      </c>
      <c r="G40" s="6">
        <v>10443640</v>
      </c>
      <c r="H40" s="6">
        <v>4050000</v>
      </c>
      <c r="I40" s="6">
        <v>665200</v>
      </c>
      <c r="J40" s="6">
        <v>21951600</v>
      </c>
      <c r="K40" s="6">
        <v>0</v>
      </c>
      <c r="L40" s="6">
        <v>26666800</v>
      </c>
      <c r="M40" s="7">
        <v>37110440</v>
      </c>
    </row>
    <row r="41" spans="2:13" ht="15.4">
      <c r="B41" s="8">
        <v>147</v>
      </c>
      <c r="C41" s="3" t="s">
        <v>137</v>
      </c>
      <c r="D41" s="6">
        <v>7761600</v>
      </c>
      <c r="E41" s="6">
        <v>1029000</v>
      </c>
      <c r="F41" s="6">
        <v>0</v>
      </c>
      <c r="G41" s="6">
        <v>8790600</v>
      </c>
      <c r="H41" s="6">
        <v>5400000</v>
      </c>
      <c r="I41" s="6">
        <v>588000</v>
      </c>
      <c r="J41" s="6">
        <v>19404000</v>
      </c>
      <c r="K41" s="6">
        <v>3000000</v>
      </c>
      <c r="L41" s="6">
        <v>28392000</v>
      </c>
      <c r="M41" s="7">
        <v>37182600</v>
      </c>
    </row>
    <row r="42" spans="2:13" ht="15.4">
      <c r="B42" s="8">
        <v>569.20000000000005</v>
      </c>
      <c r="C42" s="3" t="s">
        <v>137</v>
      </c>
      <c r="D42" s="6">
        <v>30053760</v>
      </c>
      <c r="E42" s="6">
        <v>3984400</v>
      </c>
      <c r="F42" s="6">
        <v>0</v>
      </c>
      <c r="G42" s="6">
        <v>34038160</v>
      </c>
      <c r="H42" s="6">
        <v>0</v>
      </c>
      <c r="I42" s="6">
        <v>2276800</v>
      </c>
      <c r="J42" s="6">
        <v>75134400</v>
      </c>
      <c r="K42" s="6">
        <v>0</v>
      </c>
      <c r="L42" s="6">
        <v>77411200</v>
      </c>
      <c r="M42" s="7">
        <v>111449360</v>
      </c>
    </row>
    <row r="43" spans="2:13" ht="15.4">
      <c r="B43" s="8">
        <v>259.89999999999998</v>
      </c>
      <c r="C43" s="3" t="s">
        <v>137</v>
      </c>
      <c r="D43" s="6">
        <v>13722720</v>
      </c>
      <c r="E43" s="6">
        <v>1819300</v>
      </c>
      <c r="F43" s="6">
        <v>0</v>
      </c>
      <c r="G43" s="6">
        <v>15542020</v>
      </c>
      <c r="H43" s="6">
        <v>0</v>
      </c>
      <c r="I43" s="6">
        <v>1039600</v>
      </c>
      <c r="J43" s="6">
        <v>34306800</v>
      </c>
      <c r="K43" s="6">
        <v>0</v>
      </c>
      <c r="L43" s="6">
        <v>35346400</v>
      </c>
      <c r="M43" s="7">
        <v>50888420</v>
      </c>
    </row>
    <row r="44" spans="2:13" ht="15.4">
      <c r="B44" s="8">
        <v>353.3</v>
      </c>
      <c r="C44" s="3" t="s">
        <v>137</v>
      </c>
      <c r="D44" s="6">
        <v>18654240</v>
      </c>
      <c r="E44" s="6">
        <v>2473100</v>
      </c>
      <c r="F44" s="6">
        <v>0</v>
      </c>
      <c r="G44" s="6">
        <v>21127340</v>
      </c>
      <c r="H44" s="6">
        <v>2700000</v>
      </c>
      <c r="I44" s="6">
        <v>1413200</v>
      </c>
      <c r="J44" s="6">
        <v>46635600</v>
      </c>
      <c r="K44" s="6">
        <v>0</v>
      </c>
      <c r="L44" s="6">
        <v>50748800</v>
      </c>
      <c r="M44" s="7">
        <v>71876140</v>
      </c>
    </row>
    <row r="45" spans="2:13" ht="15.4">
      <c r="B45" s="8">
        <v>164.9</v>
      </c>
      <c r="C45" s="3" t="s">
        <v>142</v>
      </c>
      <c r="D45" s="6">
        <v>8706720</v>
      </c>
      <c r="E45" s="6">
        <v>1649000</v>
      </c>
      <c r="F45" s="6">
        <v>0</v>
      </c>
      <c r="G45" s="6">
        <v>10355720</v>
      </c>
      <c r="H45" s="6">
        <v>0</v>
      </c>
      <c r="I45" s="6">
        <v>659600</v>
      </c>
      <c r="J45" s="6">
        <v>21766800</v>
      </c>
      <c r="K45" s="6">
        <v>0</v>
      </c>
      <c r="L45" s="6">
        <v>22426400</v>
      </c>
      <c r="M45" s="7">
        <v>32782120</v>
      </c>
    </row>
    <row r="46" spans="2:13" ht="15.4">
      <c r="B46" s="8">
        <v>93.9</v>
      </c>
      <c r="C46" s="3" t="s">
        <v>142</v>
      </c>
      <c r="D46" s="6">
        <v>4957920</v>
      </c>
      <c r="E46" s="6">
        <v>939000</v>
      </c>
      <c r="F46" s="6">
        <v>0</v>
      </c>
      <c r="G46" s="6">
        <v>5896920</v>
      </c>
      <c r="H46" s="6">
        <v>5400000</v>
      </c>
      <c r="I46" s="6">
        <v>375600</v>
      </c>
      <c r="J46" s="6">
        <v>12394800</v>
      </c>
      <c r="K46" s="6">
        <v>0</v>
      </c>
      <c r="L46" s="6">
        <v>18170400</v>
      </c>
      <c r="M46" s="7">
        <v>24067320</v>
      </c>
    </row>
    <row r="47" spans="2:13" ht="15.4">
      <c r="B47" s="8">
        <v>281.3</v>
      </c>
      <c r="C47" s="3" t="s">
        <v>137</v>
      </c>
      <c r="D47" s="6">
        <v>14852640</v>
      </c>
      <c r="E47" s="6">
        <v>1969100</v>
      </c>
      <c r="F47" s="6">
        <v>0</v>
      </c>
      <c r="G47" s="6">
        <v>16821740</v>
      </c>
      <c r="H47" s="6">
        <v>0</v>
      </c>
      <c r="I47" s="6">
        <v>1125200</v>
      </c>
      <c r="J47" s="6">
        <v>37131600</v>
      </c>
      <c r="K47" s="6">
        <v>0</v>
      </c>
      <c r="L47" s="6">
        <v>38256800</v>
      </c>
      <c r="M47" s="7">
        <v>55078540</v>
      </c>
    </row>
    <row r="48" spans="2:13" ht="15.4">
      <c r="B48" s="8">
        <v>309</v>
      </c>
      <c r="C48" s="3" t="s">
        <v>137</v>
      </c>
      <c r="D48" s="6">
        <v>16315200</v>
      </c>
      <c r="E48" s="6">
        <v>2163000</v>
      </c>
      <c r="F48" s="6">
        <v>0</v>
      </c>
      <c r="G48" s="6">
        <v>18478200</v>
      </c>
      <c r="H48" s="6">
        <v>10800000</v>
      </c>
      <c r="I48" s="6">
        <v>1236000</v>
      </c>
      <c r="J48" s="6">
        <v>40788000</v>
      </c>
      <c r="K48" s="6">
        <v>0</v>
      </c>
      <c r="L48" s="6">
        <v>52824000</v>
      </c>
      <c r="M48" s="7">
        <v>71302200</v>
      </c>
    </row>
    <row r="49" spans="2:13" ht="15.4">
      <c r="B49" s="8">
        <v>464.2</v>
      </c>
      <c r="C49" s="3" t="s">
        <v>137</v>
      </c>
      <c r="D49" s="6">
        <v>24509760</v>
      </c>
      <c r="E49" s="6">
        <v>3249400</v>
      </c>
      <c r="F49" s="6">
        <v>0</v>
      </c>
      <c r="G49" s="6">
        <v>27759160</v>
      </c>
      <c r="H49" s="6">
        <v>0</v>
      </c>
      <c r="I49" s="6">
        <v>1856800</v>
      </c>
      <c r="J49" s="6">
        <v>61274400</v>
      </c>
      <c r="K49" s="6">
        <v>0</v>
      </c>
      <c r="L49" s="6">
        <v>63131200</v>
      </c>
      <c r="M49" s="7">
        <v>90890360</v>
      </c>
    </row>
    <row r="50" spans="2:13" ht="15.4">
      <c r="B50" s="8">
        <v>139.19999999999999</v>
      </c>
      <c r="C50" s="3" t="s">
        <v>139</v>
      </c>
      <c r="D50" s="6">
        <v>7349760</v>
      </c>
      <c r="E50" s="6">
        <v>974400</v>
      </c>
      <c r="F50" s="6">
        <v>0</v>
      </c>
      <c r="G50" s="6">
        <v>8324160</v>
      </c>
      <c r="H50" s="6">
        <v>0</v>
      </c>
      <c r="I50" s="6">
        <v>556800</v>
      </c>
      <c r="J50" s="6">
        <v>18374400</v>
      </c>
      <c r="K50" s="6">
        <v>0</v>
      </c>
      <c r="L50" s="6">
        <v>18931200</v>
      </c>
      <c r="M50" s="7">
        <v>27255360</v>
      </c>
    </row>
    <row r="51" spans="2:13" ht="15.4">
      <c r="B51" s="8">
        <v>235.1</v>
      </c>
      <c r="C51" s="3" t="s">
        <v>142</v>
      </c>
      <c r="D51" s="6">
        <v>12413280</v>
      </c>
      <c r="E51" s="6">
        <v>2351000</v>
      </c>
      <c r="F51" s="6">
        <v>0</v>
      </c>
      <c r="G51" s="6">
        <v>14764280</v>
      </c>
      <c r="H51" s="6">
        <v>0</v>
      </c>
      <c r="I51" s="6">
        <v>940400</v>
      </c>
      <c r="J51" s="6">
        <v>31033200</v>
      </c>
      <c r="K51" s="6">
        <v>0</v>
      </c>
      <c r="L51" s="6">
        <v>31973600</v>
      </c>
      <c r="M51" s="7">
        <v>46737880</v>
      </c>
    </row>
    <row r="52" spans="2:13" ht="15.4">
      <c r="B52" s="8">
        <v>168.7</v>
      </c>
      <c r="C52" s="3" t="s">
        <v>137</v>
      </c>
      <c r="D52" s="6">
        <v>8907360</v>
      </c>
      <c r="E52" s="6">
        <v>1180900</v>
      </c>
      <c r="F52" s="6">
        <v>0</v>
      </c>
      <c r="G52" s="6">
        <v>10088260</v>
      </c>
      <c r="H52" s="6">
        <v>0</v>
      </c>
      <c r="I52" s="6">
        <v>674800</v>
      </c>
      <c r="J52" s="6">
        <v>22268400</v>
      </c>
      <c r="K52" s="6">
        <v>0</v>
      </c>
      <c r="L52" s="6">
        <v>22943200</v>
      </c>
      <c r="M52" s="7">
        <v>33031460</v>
      </c>
    </row>
    <row r="53" spans="2:13" ht="15.4">
      <c r="B53" s="8">
        <v>323.39999999999998</v>
      </c>
      <c r="C53" s="3" t="s">
        <v>137</v>
      </c>
      <c r="D53" s="6">
        <v>17075520</v>
      </c>
      <c r="E53" s="6">
        <v>2263800</v>
      </c>
      <c r="F53" s="6">
        <v>0</v>
      </c>
      <c r="G53" s="6">
        <v>19339320</v>
      </c>
      <c r="H53" s="6">
        <v>0</v>
      </c>
      <c r="I53" s="6">
        <v>1293600</v>
      </c>
      <c r="J53" s="6">
        <v>42688800</v>
      </c>
      <c r="K53" s="6">
        <v>0</v>
      </c>
      <c r="L53" s="6">
        <v>43982400</v>
      </c>
      <c r="M53" s="7">
        <v>63321720</v>
      </c>
    </row>
    <row r="54" spans="2:13" ht="15.4">
      <c r="B54" s="8">
        <v>209.8</v>
      </c>
      <c r="C54" s="3" t="s">
        <v>137</v>
      </c>
      <c r="D54" s="6">
        <v>11077440</v>
      </c>
      <c r="E54" s="6">
        <v>1468600</v>
      </c>
      <c r="F54" s="6">
        <v>0</v>
      </c>
      <c r="G54" s="6">
        <v>12546040</v>
      </c>
      <c r="H54" s="6">
        <v>10800000</v>
      </c>
      <c r="I54" s="6">
        <v>839200</v>
      </c>
      <c r="J54" s="6">
        <v>27693600</v>
      </c>
      <c r="K54" s="6">
        <v>3000000</v>
      </c>
      <c r="L54" s="6">
        <v>42332800</v>
      </c>
      <c r="M54" s="7">
        <v>54878840</v>
      </c>
    </row>
    <row r="55" spans="2:13" ht="15.4">
      <c r="B55" s="8">
        <v>538.70000000000005</v>
      </c>
      <c r="C55" s="3" t="s">
        <v>137</v>
      </c>
      <c r="D55" s="6">
        <v>28443360</v>
      </c>
      <c r="E55" s="6">
        <v>3770900</v>
      </c>
      <c r="F55" s="6">
        <v>0</v>
      </c>
      <c r="G55" s="6">
        <v>32214260</v>
      </c>
      <c r="H55" s="6">
        <v>0</v>
      </c>
      <c r="I55" s="6">
        <v>2154800</v>
      </c>
      <c r="J55" s="6">
        <v>71108400</v>
      </c>
      <c r="K55" s="6">
        <v>0</v>
      </c>
      <c r="L55" s="6">
        <v>73263200</v>
      </c>
      <c r="M55" s="7">
        <v>105477460</v>
      </c>
    </row>
    <row r="56" spans="2:13" ht="15.4">
      <c r="B56" s="8">
        <v>124.1</v>
      </c>
      <c r="C56" s="3" t="s">
        <v>142</v>
      </c>
      <c r="D56" s="6">
        <v>6552480</v>
      </c>
      <c r="E56" s="6">
        <v>1241000</v>
      </c>
      <c r="F56" s="6">
        <v>0</v>
      </c>
      <c r="G56" s="6">
        <v>7793480</v>
      </c>
      <c r="H56" s="6">
        <v>10800000</v>
      </c>
      <c r="I56" s="6">
        <v>496400</v>
      </c>
      <c r="J56" s="6">
        <v>16381200</v>
      </c>
      <c r="K56" s="6">
        <v>0</v>
      </c>
      <c r="L56" s="6">
        <v>27677600</v>
      </c>
      <c r="M56" s="7">
        <v>35471080</v>
      </c>
    </row>
    <row r="57" spans="2:13" ht="15.4">
      <c r="B57" s="8">
        <v>301.3</v>
      </c>
      <c r="C57" s="3" t="s">
        <v>137</v>
      </c>
      <c r="D57" s="6">
        <v>15908640</v>
      </c>
      <c r="E57" s="6">
        <v>2109100</v>
      </c>
      <c r="F57" s="6">
        <v>0</v>
      </c>
      <c r="G57" s="6">
        <v>18017740</v>
      </c>
      <c r="H57" s="6">
        <v>0</v>
      </c>
      <c r="I57" s="6">
        <v>1205200</v>
      </c>
      <c r="J57" s="6">
        <v>39771600</v>
      </c>
      <c r="K57" s="6">
        <v>0</v>
      </c>
      <c r="L57" s="6">
        <v>40976800</v>
      </c>
      <c r="M57" s="7">
        <v>58994540</v>
      </c>
    </row>
    <row r="58" spans="2:13" ht="15.4">
      <c r="B58" s="8">
        <v>182.5</v>
      </c>
      <c r="C58" s="3" t="s">
        <v>139</v>
      </c>
      <c r="D58" s="6">
        <v>9636000</v>
      </c>
      <c r="E58" s="6">
        <v>1277500</v>
      </c>
      <c r="F58" s="6">
        <v>0</v>
      </c>
      <c r="G58" s="6">
        <v>10913500</v>
      </c>
      <c r="H58" s="6">
        <v>0</v>
      </c>
      <c r="I58" s="6">
        <v>730000</v>
      </c>
      <c r="J58" s="6">
        <v>24090000</v>
      </c>
      <c r="K58" s="6">
        <v>0</v>
      </c>
      <c r="L58" s="6">
        <v>24820000</v>
      </c>
      <c r="M58" s="7">
        <v>35733500</v>
      </c>
    </row>
    <row r="59" spans="2:13" ht="15.4">
      <c r="B59" s="8">
        <v>301.2</v>
      </c>
      <c r="C59" s="3" t="s">
        <v>137</v>
      </c>
      <c r="D59" s="6">
        <v>15903360</v>
      </c>
      <c r="E59" s="6">
        <v>2108400</v>
      </c>
      <c r="F59" s="6">
        <v>0</v>
      </c>
      <c r="G59" s="6">
        <v>18011760</v>
      </c>
      <c r="H59" s="6">
        <v>0</v>
      </c>
      <c r="I59" s="6">
        <v>1204800</v>
      </c>
      <c r="J59" s="6">
        <v>39758400</v>
      </c>
      <c r="K59" s="6">
        <v>0</v>
      </c>
      <c r="L59" s="6">
        <v>40963200</v>
      </c>
      <c r="M59" s="7">
        <v>58974960</v>
      </c>
    </row>
    <row r="60" spans="2:13" ht="15.4">
      <c r="B60" s="8">
        <v>613.79999999999995</v>
      </c>
      <c r="C60" s="3" t="s">
        <v>137</v>
      </c>
      <c r="D60" s="6">
        <v>32408640</v>
      </c>
      <c r="E60" s="6">
        <v>4296600</v>
      </c>
      <c r="F60" s="6">
        <v>0</v>
      </c>
      <c r="G60" s="6">
        <v>36705240</v>
      </c>
      <c r="H60" s="6">
        <v>2700000</v>
      </c>
      <c r="I60" s="6">
        <v>2455200</v>
      </c>
      <c r="J60" s="6">
        <v>81021600</v>
      </c>
      <c r="K60" s="6">
        <v>3000000</v>
      </c>
      <c r="L60" s="6">
        <v>89176800</v>
      </c>
      <c r="M60" s="7">
        <v>125882040</v>
      </c>
    </row>
    <row r="61" spans="2:13" ht="15.4">
      <c r="B61" s="8">
        <v>164.4</v>
      </c>
      <c r="C61" s="3" t="s">
        <v>137</v>
      </c>
      <c r="D61" s="6">
        <v>8680320</v>
      </c>
      <c r="E61" s="6">
        <v>1150800</v>
      </c>
      <c r="F61" s="6">
        <v>0</v>
      </c>
      <c r="G61" s="6">
        <v>9831120</v>
      </c>
      <c r="H61" s="6">
        <v>0</v>
      </c>
      <c r="I61" s="6">
        <v>657600</v>
      </c>
      <c r="J61" s="6">
        <v>21700800</v>
      </c>
      <c r="K61" s="6">
        <v>0</v>
      </c>
      <c r="L61" s="6">
        <v>22358400</v>
      </c>
      <c r="M61" s="7">
        <v>32189520</v>
      </c>
    </row>
    <row r="62" spans="2:13" ht="15.4">
      <c r="B62" s="8">
        <v>497.5</v>
      </c>
      <c r="C62" s="3" t="s">
        <v>137</v>
      </c>
      <c r="D62" s="6">
        <v>26268000</v>
      </c>
      <c r="E62" s="6">
        <v>3482500</v>
      </c>
      <c r="F62" s="6">
        <v>0</v>
      </c>
      <c r="G62" s="6">
        <v>29750500</v>
      </c>
      <c r="H62" s="6">
        <v>0</v>
      </c>
      <c r="I62" s="6">
        <v>1990000</v>
      </c>
      <c r="J62" s="6">
        <v>65670000</v>
      </c>
      <c r="K62" s="6">
        <v>0</v>
      </c>
      <c r="L62" s="6">
        <v>67660000</v>
      </c>
      <c r="M62" s="7">
        <v>97410500</v>
      </c>
    </row>
    <row r="63" spans="2:13" ht="15.4">
      <c r="B63" s="8">
        <v>232.1</v>
      </c>
      <c r="C63" s="3" t="s">
        <v>137</v>
      </c>
      <c r="D63" s="6">
        <v>12254880</v>
      </c>
      <c r="E63" s="6">
        <v>1624700</v>
      </c>
      <c r="F63" s="6">
        <v>0</v>
      </c>
      <c r="G63" s="6">
        <v>13879580</v>
      </c>
      <c r="H63" s="6">
        <v>0</v>
      </c>
      <c r="I63" s="6">
        <v>928400</v>
      </c>
      <c r="J63" s="6">
        <v>30637200</v>
      </c>
      <c r="K63" s="6">
        <v>0</v>
      </c>
      <c r="L63" s="6">
        <v>31565600</v>
      </c>
      <c r="M63" s="7">
        <v>45445180</v>
      </c>
    </row>
    <row r="64" spans="2:13" ht="15.4">
      <c r="B64" s="8">
        <v>202.7</v>
      </c>
      <c r="C64" s="3" t="s">
        <v>142</v>
      </c>
      <c r="D64" s="6">
        <v>10702560</v>
      </c>
      <c r="E64" s="6">
        <v>2027000</v>
      </c>
      <c r="F64" s="6">
        <v>0</v>
      </c>
      <c r="G64" s="6">
        <v>12729560</v>
      </c>
      <c r="H64" s="6">
        <v>0</v>
      </c>
      <c r="I64" s="6">
        <v>810800</v>
      </c>
      <c r="J64" s="6">
        <v>26756400</v>
      </c>
      <c r="K64" s="6">
        <v>0</v>
      </c>
      <c r="L64" s="6">
        <v>27567200</v>
      </c>
      <c r="M64" s="7">
        <v>40296760</v>
      </c>
    </row>
    <row r="65" spans="2:13" ht="15.4">
      <c r="B65" s="8">
        <v>575.1</v>
      </c>
      <c r="C65" s="3" t="s">
        <v>137</v>
      </c>
      <c r="D65" s="6">
        <v>30365280</v>
      </c>
      <c r="E65" s="6">
        <v>4025700</v>
      </c>
      <c r="F65" s="6">
        <v>0</v>
      </c>
      <c r="G65" s="6">
        <v>34390980</v>
      </c>
      <c r="H65" s="6">
        <v>0</v>
      </c>
      <c r="I65" s="6">
        <v>2300400</v>
      </c>
      <c r="J65" s="6">
        <v>75913200</v>
      </c>
      <c r="K65" s="6">
        <v>0</v>
      </c>
      <c r="L65" s="6">
        <v>78213600</v>
      </c>
      <c r="M65" s="7">
        <v>112604580</v>
      </c>
    </row>
    <row r="66" spans="2:13" ht="15.4">
      <c r="B66" s="8">
        <v>260.8</v>
      </c>
      <c r="C66" s="3" t="s">
        <v>137</v>
      </c>
      <c r="D66" s="6">
        <v>13770240</v>
      </c>
      <c r="E66" s="6">
        <v>1825600</v>
      </c>
      <c r="F66" s="6">
        <v>0</v>
      </c>
      <c r="G66" s="6">
        <v>15595840</v>
      </c>
      <c r="H66" s="6">
        <v>10800000</v>
      </c>
      <c r="I66" s="6">
        <v>1043200</v>
      </c>
      <c r="J66" s="6">
        <v>34425600</v>
      </c>
      <c r="K66" s="6">
        <v>3000000</v>
      </c>
      <c r="L66" s="6">
        <v>49268800</v>
      </c>
      <c r="M66" s="7">
        <v>64864640</v>
      </c>
    </row>
    <row r="67" spans="2:13" ht="15.4">
      <c r="B67" s="8">
        <v>162</v>
      </c>
      <c r="C67" s="3" t="s">
        <v>142</v>
      </c>
      <c r="D67" s="6">
        <v>8553600</v>
      </c>
      <c r="E67" s="6">
        <v>1620000</v>
      </c>
      <c r="F67" s="6">
        <v>0</v>
      </c>
      <c r="G67" s="6">
        <v>10173600</v>
      </c>
      <c r="H67" s="6">
        <v>0</v>
      </c>
      <c r="I67" s="6">
        <v>648000</v>
      </c>
      <c r="J67" s="6">
        <v>21384000</v>
      </c>
      <c r="K67" s="6">
        <v>0</v>
      </c>
      <c r="L67" s="6">
        <v>22032000</v>
      </c>
      <c r="M67" s="7">
        <v>32205600</v>
      </c>
    </row>
    <row r="68" spans="2:13" ht="15.4">
      <c r="B68" s="8">
        <v>439.4</v>
      </c>
      <c r="C68" s="3" t="s">
        <v>137</v>
      </c>
      <c r="D68" s="6">
        <v>23200320</v>
      </c>
      <c r="E68" s="6">
        <v>3075800</v>
      </c>
      <c r="F68" s="6">
        <v>0</v>
      </c>
      <c r="G68" s="6">
        <v>26276120</v>
      </c>
      <c r="H68" s="6">
        <v>0</v>
      </c>
      <c r="I68" s="6">
        <v>1757600</v>
      </c>
      <c r="J68" s="6">
        <v>58000800</v>
      </c>
      <c r="K68" s="6">
        <v>0</v>
      </c>
      <c r="L68" s="6">
        <v>59758400</v>
      </c>
      <c r="M68" s="7">
        <v>86034520</v>
      </c>
    </row>
    <row r="69" spans="2:13" ht="15.4">
      <c r="B69" s="8">
        <v>148.5</v>
      </c>
      <c r="C69" s="3" t="s">
        <v>137</v>
      </c>
      <c r="D69" s="6">
        <v>7840800</v>
      </c>
      <c r="E69" s="6">
        <v>1039500</v>
      </c>
      <c r="F69" s="6">
        <v>0</v>
      </c>
      <c r="G69" s="6">
        <v>8880300</v>
      </c>
      <c r="H69" s="6">
        <v>1350000</v>
      </c>
      <c r="I69" s="6">
        <v>594000</v>
      </c>
      <c r="J69" s="6">
        <v>19602000</v>
      </c>
      <c r="K69" s="6">
        <v>0</v>
      </c>
      <c r="L69" s="6">
        <v>21546000</v>
      </c>
      <c r="M69" s="7">
        <v>30426300</v>
      </c>
    </row>
    <row r="70" spans="2:13" ht="15.4">
      <c r="B70" s="8">
        <v>132</v>
      </c>
      <c r="C70" s="3" t="s">
        <v>137</v>
      </c>
      <c r="D70" s="6">
        <v>6969600</v>
      </c>
      <c r="E70" s="6">
        <v>924000</v>
      </c>
      <c r="F70" s="6">
        <v>0</v>
      </c>
      <c r="G70" s="6">
        <v>7893600</v>
      </c>
      <c r="H70" s="6">
        <v>8100000</v>
      </c>
      <c r="I70" s="6">
        <v>528000</v>
      </c>
      <c r="J70" s="6">
        <v>17424000</v>
      </c>
      <c r="K70" s="6">
        <v>0</v>
      </c>
      <c r="L70" s="6">
        <v>26052000</v>
      </c>
      <c r="M70" s="7">
        <v>33945600</v>
      </c>
    </row>
    <row r="71" spans="2:13" ht="15.4">
      <c r="B71" s="8">
        <v>208.4</v>
      </c>
      <c r="C71" s="3" t="s">
        <v>137</v>
      </c>
      <c r="D71" s="6">
        <v>11003520</v>
      </c>
      <c r="E71" s="6">
        <v>1458800</v>
      </c>
      <c r="F71" s="6">
        <v>0</v>
      </c>
      <c r="G71" s="6">
        <v>12462320</v>
      </c>
      <c r="H71" s="6">
        <v>0</v>
      </c>
      <c r="I71" s="6">
        <v>833600</v>
      </c>
      <c r="J71" s="6">
        <v>27508800</v>
      </c>
      <c r="K71" s="6">
        <v>0</v>
      </c>
      <c r="L71" s="6">
        <v>28342400</v>
      </c>
      <c r="M71" s="7">
        <v>40804720</v>
      </c>
    </row>
    <row r="72" spans="2:13" ht="15.4">
      <c r="B72" s="8">
        <v>220.9</v>
      </c>
      <c r="C72" s="3" t="s">
        <v>137</v>
      </c>
      <c r="D72" s="6">
        <v>11663520</v>
      </c>
      <c r="E72" s="6">
        <v>1546300</v>
      </c>
      <c r="F72" s="6">
        <v>0</v>
      </c>
      <c r="G72" s="6">
        <v>13209820</v>
      </c>
      <c r="H72" s="6">
        <v>0</v>
      </c>
      <c r="I72" s="6">
        <v>883600</v>
      </c>
      <c r="J72" s="6">
        <v>29158800</v>
      </c>
      <c r="K72" s="6">
        <v>0</v>
      </c>
      <c r="L72" s="6">
        <v>30042400</v>
      </c>
      <c r="M72" s="7">
        <v>43252220</v>
      </c>
    </row>
    <row r="73" spans="2:13" ht="15.4">
      <c r="B73" s="8">
        <v>199.1</v>
      </c>
      <c r="C73" s="3" t="s">
        <v>142</v>
      </c>
      <c r="D73" s="6">
        <v>10512480</v>
      </c>
      <c r="E73" s="6">
        <v>1991000</v>
      </c>
      <c r="F73" s="6">
        <v>0</v>
      </c>
      <c r="G73" s="6">
        <v>12503480</v>
      </c>
      <c r="H73" s="6">
        <v>0</v>
      </c>
      <c r="I73" s="6">
        <v>796400</v>
      </c>
      <c r="J73" s="6">
        <v>26281200</v>
      </c>
      <c r="K73" s="6">
        <v>0</v>
      </c>
      <c r="L73" s="6">
        <v>27077600</v>
      </c>
      <c r="M73" s="7">
        <v>39581080</v>
      </c>
    </row>
    <row r="74" spans="2:13" ht="15.4">
      <c r="B74" s="8">
        <v>341.9</v>
      </c>
      <c r="C74" s="3" t="s">
        <v>137</v>
      </c>
      <c r="D74" s="6">
        <v>18052320</v>
      </c>
      <c r="E74" s="6">
        <v>2393300</v>
      </c>
      <c r="F74" s="6">
        <v>0</v>
      </c>
      <c r="G74" s="6">
        <v>20445620</v>
      </c>
      <c r="H74" s="6">
        <v>48600000</v>
      </c>
      <c r="I74" s="6">
        <v>1367600</v>
      </c>
      <c r="J74" s="6">
        <v>45130800</v>
      </c>
      <c r="K74" s="6">
        <v>3000000</v>
      </c>
      <c r="L74" s="6">
        <v>98098400</v>
      </c>
      <c r="M74" s="7">
        <v>118544020</v>
      </c>
    </row>
    <row r="75" spans="2:13" ht="15.4">
      <c r="B75" s="8">
        <v>244.8</v>
      </c>
      <c r="C75" s="3" t="s">
        <v>137</v>
      </c>
      <c r="D75" s="6">
        <v>12925440</v>
      </c>
      <c r="E75" s="6">
        <v>1713600</v>
      </c>
      <c r="F75" s="6">
        <v>0</v>
      </c>
      <c r="G75" s="6">
        <v>14639040</v>
      </c>
      <c r="H75" s="6">
        <v>0</v>
      </c>
      <c r="I75" s="6">
        <v>979200</v>
      </c>
      <c r="J75" s="6">
        <v>32313600</v>
      </c>
      <c r="K75" s="6">
        <v>0</v>
      </c>
      <c r="L75" s="6">
        <v>33292800</v>
      </c>
      <c r="M75" s="7">
        <v>47931840</v>
      </c>
    </row>
    <row r="76" spans="2:13" ht="15.4">
      <c r="B76" s="8">
        <v>498.6</v>
      </c>
      <c r="C76" s="3" t="s">
        <v>137</v>
      </c>
      <c r="D76" s="6">
        <v>26326080</v>
      </c>
      <c r="E76" s="6">
        <v>3490200</v>
      </c>
      <c r="F76" s="6">
        <v>0</v>
      </c>
      <c r="G76" s="6">
        <v>29816280</v>
      </c>
      <c r="H76" s="6">
        <v>0</v>
      </c>
      <c r="I76" s="6">
        <v>1994400</v>
      </c>
      <c r="J76" s="6">
        <v>65815200</v>
      </c>
      <c r="K76" s="6">
        <v>0</v>
      </c>
      <c r="L76" s="6">
        <v>67809600</v>
      </c>
      <c r="M76" s="7">
        <v>97625880</v>
      </c>
    </row>
    <row r="77" spans="2:13" ht="15.4">
      <c r="B77" s="8">
        <v>230.9</v>
      </c>
      <c r="C77" s="3" t="s">
        <v>137</v>
      </c>
      <c r="D77" s="6">
        <v>12191520</v>
      </c>
      <c r="E77" s="6">
        <v>1616300</v>
      </c>
      <c r="F77" s="6">
        <v>0</v>
      </c>
      <c r="G77" s="6">
        <v>13807820</v>
      </c>
      <c r="H77" s="6">
        <v>0</v>
      </c>
      <c r="I77" s="6">
        <v>923600</v>
      </c>
      <c r="J77" s="6">
        <v>30478800</v>
      </c>
      <c r="K77" s="6">
        <v>0</v>
      </c>
      <c r="L77" s="6">
        <v>31402400</v>
      </c>
      <c r="M77" s="7">
        <v>45210220</v>
      </c>
    </row>
    <row r="78" spans="2:13" ht="15.4">
      <c r="B78" s="8">
        <v>493</v>
      </c>
      <c r="C78" s="3" t="s">
        <v>137</v>
      </c>
      <c r="D78" s="6">
        <v>26030400</v>
      </c>
      <c r="E78" s="6">
        <v>3451000</v>
      </c>
      <c r="F78" s="6">
        <v>0</v>
      </c>
      <c r="G78" s="6">
        <v>29481400</v>
      </c>
      <c r="H78" s="6">
        <v>1350000</v>
      </c>
      <c r="I78" s="6">
        <v>1972000</v>
      </c>
      <c r="J78" s="6">
        <v>65076000</v>
      </c>
      <c r="K78" s="6">
        <v>0</v>
      </c>
      <c r="L78" s="6">
        <v>68398000</v>
      </c>
      <c r="M78" s="7">
        <v>97879400</v>
      </c>
    </row>
    <row r="79" spans="2:13" ht="15.4">
      <c r="B79" s="8">
        <v>177.3</v>
      </c>
      <c r="C79" s="3" t="s">
        <v>142</v>
      </c>
      <c r="D79" s="6">
        <v>9361440</v>
      </c>
      <c r="E79" s="6">
        <v>1773000</v>
      </c>
      <c r="F79" s="6">
        <v>0</v>
      </c>
      <c r="G79" s="6">
        <v>11134440</v>
      </c>
      <c r="H79" s="6">
        <v>0</v>
      </c>
      <c r="I79" s="6">
        <v>709200</v>
      </c>
      <c r="J79" s="6">
        <v>23403600</v>
      </c>
      <c r="K79" s="6">
        <v>0</v>
      </c>
      <c r="L79" s="6">
        <v>24112800</v>
      </c>
      <c r="M79" s="7">
        <v>35247240</v>
      </c>
    </row>
    <row r="80" spans="2:13" ht="15.4">
      <c r="B80" s="8">
        <v>235.5</v>
      </c>
      <c r="C80" s="3" t="s">
        <v>137</v>
      </c>
      <c r="D80" s="6">
        <v>12434400</v>
      </c>
      <c r="E80" s="6">
        <v>1648500</v>
      </c>
      <c r="F80" s="6">
        <v>0</v>
      </c>
      <c r="G80" s="6">
        <v>14082900</v>
      </c>
      <c r="H80" s="6">
        <v>10800000</v>
      </c>
      <c r="I80" s="6">
        <v>942000</v>
      </c>
      <c r="J80" s="6">
        <v>31086000</v>
      </c>
      <c r="K80" s="6">
        <v>0</v>
      </c>
      <c r="L80" s="6">
        <v>42828000</v>
      </c>
      <c r="M80" s="7">
        <v>56910900</v>
      </c>
    </row>
    <row r="81" spans="2:13" ht="15.4">
      <c r="B81" s="8">
        <v>783.1</v>
      </c>
      <c r="C81" s="3" t="s">
        <v>137</v>
      </c>
      <c r="D81" s="6">
        <v>41347680</v>
      </c>
      <c r="E81" s="6">
        <v>5481700</v>
      </c>
      <c r="F81" s="6">
        <v>0</v>
      </c>
      <c r="G81" s="6">
        <v>46829380</v>
      </c>
      <c r="H81" s="6">
        <v>0</v>
      </c>
      <c r="I81" s="6">
        <v>3132400</v>
      </c>
      <c r="J81" s="6">
        <v>103369200</v>
      </c>
      <c r="K81" s="6">
        <v>0</v>
      </c>
      <c r="L81" s="6">
        <v>106501600</v>
      </c>
      <c r="M81" s="7">
        <v>153330980</v>
      </c>
    </row>
    <row r="82" spans="2:13" ht="15.4">
      <c r="B82" s="8">
        <v>236.8</v>
      </c>
      <c r="C82" s="3" t="s">
        <v>142</v>
      </c>
      <c r="D82" s="6">
        <v>12503040</v>
      </c>
      <c r="E82" s="6">
        <v>2368000</v>
      </c>
      <c r="F82" s="6">
        <v>0</v>
      </c>
      <c r="G82" s="6">
        <v>14871040</v>
      </c>
      <c r="H82" s="6">
        <v>0</v>
      </c>
      <c r="I82" s="6">
        <v>947200</v>
      </c>
      <c r="J82" s="6">
        <v>31257600</v>
      </c>
      <c r="K82" s="6">
        <v>0</v>
      </c>
      <c r="L82" s="6">
        <v>32204800</v>
      </c>
      <c r="M82" s="7">
        <v>47075840</v>
      </c>
    </row>
    <row r="83" spans="2:13" ht="15.4">
      <c r="B83" s="8">
        <v>247.8</v>
      </c>
      <c r="C83" s="3" t="s">
        <v>142</v>
      </c>
      <c r="D83" s="6">
        <v>13083840</v>
      </c>
      <c r="E83" s="6">
        <v>2478000</v>
      </c>
      <c r="F83" s="6">
        <v>0</v>
      </c>
      <c r="G83" s="6">
        <v>15561840</v>
      </c>
      <c r="H83" s="6">
        <v>8100000</v>
      </c>
      <c r="I83" s="6">
        <v>991200</v>
      </c>
      <c r="J83" s="6">
        <v>32709600</v>
      </c>
      <c r="K83" s="6">
        <v>3000000</v>
      </c>
      <c r="L83" s="6">
        <v>44800800</v>
      </c>
      <c r="M83" s="7">
        <v>60362640</v>
      </c>
    </row>
    <row r="84" spans="2:13" ht="15.4">
      <c r="B84" s="8">
        <v>78.7</v>
      </c>
      <c r="C84" s="3" t="s">
        <v>142</v>
      </c>
      <c r="D84" s="6">
        <v>4155360</v>
      </c>
      <c r="E84" s="6">
        <v>787000</v>
      </c>
      <c r="F84" s="6">
        <v>0</v>
      </c>
      <c r="G84" s="6">
        <v>4942360</v>
      </c>
      <c r="H84" s="6">
        <v>0</v>
      </c>
      <c r="I84" s="6">
        <v>314800</v>
      </c>
      <c r="J84" s="6">
        <v>10388400</v>
      </c>
      <c r="K84" s="6">
        <v>0</v>
      </c>
      <c r="L84" s="6">
        <v>10703200</v>
      </c>
      <c r="M84" s="7">
        <v>15645560</v>
      </c>
    </row>
    <row r="85" spans="2:13" ht="15.4">
      <c r="B85" s="8">
        <v>778.1</v>
      </c>
      <c r="C85" s="3" t="s">
        <v>142</v>
      </c>
      <c r="D85" s="6">
        <v>41083680</v>
      </c>
      <c r="E85" s="6">
        <v>7781000</v>
      </c>
      <c r="F85" s="6">
        <v>0</v>
      </c>
      <c r="G85" s="6">
        <v>48864680</v>
      </c>
      <c r="H85" s="6">
        <v>0</v>
      </c>
      <c r="I85" s="6">
        <v>3112400</v>
      </c>
      <c r="J85" s="6">
        <v>102709200</v>
      </c>
      <c r="K85" s="6">
        <v>0</v>
      </c>
      <c r="L85" s="6">
        <v>105821600</v>
      </c>
      <c r="M85" s="7">
        <v>154686280</v>
      </c>
    </row>
    <row r="86" spans="2:13" ht="15.4">
      <c r="B86" s="8">
        <v>334.8</v>
      </c>
      <c r="C86" s="3" t="s">
        <v>137</v>
      </c>
      <c r="D86" s="6">
        <v>17677440</v>
      </c>
      <c r="E86" s="6">
        <v>2343600</v>
      </c>
      <c r="F86" s="6">
        <v>0</v>
      </c>
      <c r="G86" s="6">
        <v>20021040</v>
      </c>
      <c r="H86" s="6">
        <v>0</v>
      </c>
      <c r="I86" s="6">
        <v>1339200</v>
      </c>
      <c r="J86" s="6">
        <v>44193600</v>
      </c>
      <c r="K86" s="6">
        <v>0</v>
      </c>
      <c r="L86" s="6">
        <v>45532800</v>
      </c>
      <c r="M86" s="7">
        <v>65553840</v>
      </c>
    </row>
    <row r="87" spans="2:13" ht="15.4">
      <c r="B87" s="8">
        <v>175.2</v>
      </c>
      <c r="C87" s="3" t="s">
        <v>137</v>
      </c>
      <c r="D87" s="6">
        <v>9250560</v>
      </c>
      <c r="E87" s="6">
        <v>1226400</v>
      </c>
      <c r="F87" s="6">
        <v>0</v>
      </c>
      <c r="G87" s="6">
        <v>10476960</v>
      </c>
      <c r="H87" s="6">
        <v>0</v>
      </c>
      <c r="I87" s="6">
        <v>700800</v>
      </c>
      <c r="J87" s="6">
        <v>23126400</v>
      </c>
      <c r="K87" s="6">
        <v>0</v>
      </c>
      <c r="L87" s="6">
        <v>23827200</v>
      </c>
      <c r="M87" s="7">
        <v>34304160</v>
      </c>
    </row>
    <row r="88" spans="2:13" ht="15.4">
      <c r="B88" s="8">
        <v>198.4</v>
      </c>
      <c r="C88" s="3" t="s">
        <v>137</v>
      </c>
      <c r="D88" s="6">
        <v>10475520</v>
      </c>
      <c r="E88" s="6">
        <v>1388800</v>
      </c>
      <c r="F88" s="6">
        <v>0</v>
      </c>
      <c r="G88" s="6">
        <v>11864320</v>
      </c>
      <c r="H88" s="6">
        <v>0</v>
      </c>
      <c r="I88" s="6">
        <v>793600</v>
      </c>
      <c r="J88" s="6">
        <v>26188800</v>
      </c>
      <c r="K88" s="6">
        <v>0</v>
      </c>
      <c r="L88" s="6">
        <v>26982400</v>
      </c>
      <c r="M88" s="7">
        <v>38846720</v>
      </c>
    </row>
    <row r="89" spans="2:13" ht="15.4">
      <c r="B89" s="8">
        <v>611.5</v>
      </c>
      <c r="C89" s="3" t="s">
        <v>137</v>
      </c>
      <c r="D89" s="6">
        <v>32287200</v>
      </c>
      <c r="E89" s="6">
        <v>4280500</v>
      </c>
      <c r="F89" s="6">
        <v>0</v>
      </c>
      <c r="G89" s="6">
        <v>36567700</v>
      </c>
      <c r="H89" s="6">
        <v>0</v>
      </c>
      <c r="I89" s="6">
        <v>2446000</v>
      </c>
      <c r="J89" s="6">
        <v>80718000</v>
      </c>
      <c r="K89" s="6">
        <v>0</v>
      </c>
      <c r="L89" s="6">
        <v>83164000</v>
      </c>
      <c r="M89" s="7">
        <v>119731700</v>
      </c>
    </row>
    <row r="90" spans="2:13" ht="15.4">
      <c r="B90" s="8">
        <v>207.4</v>
      </c>
      <c r="C90" s="3" t="s">
        <v>139</v>
      </c>
      <c r="D90" s="6">
        <v>10950720</v>
      </c>
      <c r="E90" s="6">
        <v>1451800</v>
      </c>
      <c r="F90" s="6">
        <v>0</v>
      </c>
      <c r="G90" s="6">
        <v>12402520</v>
      </c>
      <c r="H90" s="6">
        <v>0</v>
      </c>
      <c r="I90" s="6">
        <v>829600</v>
      </c>
      <c r="J90" s="6">
        <v>27376800</v>
      </c>
      <c r="K90" s="6">
        <v>0</v>
      </c>
      <c r="L90" s="6">
        <v>28206400</v>
      </c>
      <c r="M90" s="7">
        <v>40608920</v>
      </c>
    </row>
    <row r="91" spans="2:13" ht="15.4">
      <c r="B91" s="8">
        <v>444.9</v>
      </c>
      <c r="C91" s="3" t="s">
        <v>137</v>
      </c>
      <c r="D91" s="6">
        <v>23490720</v>
      </c>
      <c r="E91" s="6">
        <v>3114300</v>
      </c>
      <c r="F91" s="6">
        <v>0</v>
      </c>
      <c r="G91" s="6">
        <v>26605020</v>
      </c>
      <c r="H91" s="6">
        <v>2700000</v>
      </c>
      <c r="I91" s="6">
        <v>1779600</v>
      </c>
      <c r="J91" s="6">
        <v>58726800</v>
      </c>
      <c r="K91" s="6">
        <v>0</v>
      </c>
      <c r="L91" s="6">
        <v>63206400</v>
      </c>
      <c r="M91" s="7">
        <v>89811420</v>
      </c>
    </row>
    <row r="92" spans="2:13" ht="15.4">
      <c r="B92" s="8">
        <v>146.69999999999999</v>
      </c>
      <c r="C92" s="3" t="s">
        <v>142</v>
      </c>
      <c r="D92" s="6">
        <v>7745760</v>
      </c>
      <c r="E92" s="6">
        <v>1467000</v>
      </c>
      <c r="F92" s="6">
        <v>0</v>
      </c>
      <c r="G92" s="6">
        <v>9212760</v>
      </c>
      <c r="H92" s="6">
        <v>0</v>
      </c>
      <c r="I92" s="6">
        <v>586800</v>
      </c>
      <c r="J92" s="6">
        <v>19364400</v>
      </c>
      <c r="K92" s="6">
        <v>0</v>
      </c>
      <c r="L92" s="6">
        <v>19951200</v>
      </c>
      <c r="M92" s="7">
        <v>29163960</v>
      </c>
    </row>
    <row r="93" spans="2:13" ht="15.4">
      <c r="B93" s="8">
        <v>373.7</v>
      </c>
      <c r="C93" s="3" t="s">
        <v>137</v>
      </c>
      <c r="D93" s="6">
        <v>19731360</v>
      </c>
      <c r="E93" s="6">
        <v>2615900</v>
      </c>
      <c r="F93" s="6">
        <v>0</v>
      </c>
      <c r="G93" s="6">
        <v>22347260</v>
      </c>
      <c r="H93" s="6">
        <v>2700000</v>
      </c>
      <c r="I93" s="6">
        <v>1494800</v>
      </c>
      <c r="J93" s="6">
        <v>49328400</v>
      </c>
      <c r="K93" s="6">
        <v>3000000</v>
      </c>
      <c r="L93" s="6">
        <v>56523200</v>
      </c>
      <c r="M93" s="7">
        <v>78870460</v>
      </c>
    </row>
    <row r="94" spans="2:13" ht="15.4">
      <c r="B94" s="8">
        <v>438.2</v>
      </c>
      <c r="C94" s="3" t="s">
        <v>139</v>
      </c>
      <c r="D94" s="6">
        <v>23136960</v>
      </c>
      <c r="E94" s="6">
        <v>3067400</v>
      </c>
      <c r="F94" s="6">
        <v>0</v>
      </c>
      <c r="G94" s="6">
        <v>26204360</v>
      </c>
      <c r="H94" s="6">
        <v>0</v>
      </c>
      <c r="I94" s="6">
        <v>1752800</v>
      </c>
      <c r="J94" s="6">
        <v>57842400</v>
      </c>
      <c r="K94" s="6">
        <v>0</v>
      </c>
      <c r="L94" s="6">
        <v>59595200</v>
      </c>
      <c r="M94" s="7">
        <v>85799560</v>
      </c>
    </row>
    <row r="95" spans="2:13" ht="15.4">
      <c r="B95" s="8">
        <v>426.4</v>
      </c>
      <c r="C95" s="3" t="s">
        <v>137</v>
      </c>
      <c r="D95" s="6">
        <v>22513920</v>
      </c>
      <c r="E95" s="6">
        <v>2984800</v>
      </c>
      <c r="F95" s="6">
        <v>0</v>
      </c>
      <c r="G95" s="6">
        <v>25498720</v>
      </c>
      <c r="H95" s="6">
        <v>0</v>
      </c>
      <c r="I95" s="6">
        <v>1705600</v>
      </c>
      <c r="J95" s="6">
        <v>56284800</v>
      </c>
      <c r="K95" s="6">
        <v>0</v>
      </c>
      <c r="L95" s="6">
        <v>57990400</v>
      </c>
      <c r="M95" s="7">
        <v>83489120</v>
      </c>
    </row>
    <row r="96" spans="2:13" ht="15.4">
      <c r="B96" s="8">
        <v>155.9</v>
      </c>
      <c r="C96" s="3" t="s">
        <v>142</v>
      </c>
      <c r="D96" s="6">
        <v>8231520</v>
      </c>
      <c r="E96" s="6">
        <v>1559000</v>
      </c>
      <c r="F96" s="6">
        <v>0</v>
      </c>
      <c r="G96" s="6">
        <v>9790520</v>
      </c>
      <c r="H96" s="6">
        <v>4050000</v>
      </c>
      <c r="I96" s="6">
        <v>623600</v>
      </c>
      <c r="J96" s="6">
        <v>20578800</v>
      </c>
      <c r="K96" s="6">
        <v>0</v>
      </c>
      <c r="L96" s="6">
        <v>25252400</v>
      </c>
      <c r="M96" s="7">
        <v>35042920</v>
      </c>
    </row>
    <row r="97" spans="2:13" ht="15.4">
      <c r="B97" s="8">
        <v>302.8</v>
      </c>
      <c r="C97" s="3" t="s">
        <v>137</v>
      </c>
      <c r="D97" s="6">
        <v>15987840</v>
      </c>
      <c r="E97" s="6">
        <v>2119600</v>
      </c>
      <c r="F97" s="6">
        <v>0</v>
      </c>
      <c r="G97" s="6">
        <v>18107440</v>
      </c>
      <c r="H97" s="6">
        <v>0</v>
      </c>
      <c r="I97" s="6">
        <v>1211200</v>
      </c>
      <c r="J97" s="6">
        <v>39969600</v>
      </c>
      <c r="K97" s="6">
        <v>0</v>
      </c>
      <c r="L97" s="6">
        <v>41180800</v>
      </c>
      <c r="M97" s="7">
        <v>59288240</v>
      </c>
    </row>
    <row r="98" spans="2:13" ht="15.4">
      <c r="B98" s="8">
        <v>281.8</v>
      </c>
      <c r="C98" s="3" t="s">
        <v>142</v>
      </c>
      <c r="D98" s="6">
        <v>14879040</v>
      </c>
      <c r="E98" s="6">
        <v>2818000</v>
      </c>
      <c r="F98" s="6">
        <v>0</v>
      </c>
      <c r="G98" s="6">
        <v>17697040</v>
      </c>
      <c r="H98" s="6">
        <v>2700000</v>
      </c>
      <c r="I98" s="6">
        <v>1127200</v>
      </c>
      <c r="J98" s="6">
        <v>37197600</v>
      </c>
      <c r="K98" s="6">
        <v>3000000</v>
      </c>
      <c r="L98" s="6">
        <v>44024800</v>
      </c>
      <c r="M98" s="7">
        <v>61721840</v>
      </c>
    </row>
    <row r="99" spans="2:13" ht="15.4">
      <c r="B99" s="8">
        <v>404.5</v>
      </c>
      <c r="C99" s="3" t="s">
        <v>137</v>
      </c>
      <c r="D99" s="6">
        <v>21357600</v>
      </c>
      <c r="E99" s="6">
        <v>2831500</v>
      </c>
      <c r="F99" s="6">
        <v>0</v>
      </c>
      <c r="G99" s="6">
        <v>24189100</v>
      </c>
      <c r="H99" s="6">
        <v>0</v>
      </c>
      <c r="I99" s="6">
        <v>1618000</v>
      </c>
      <c r="J99" s="6">
        <v>53394000</v>
      </c>
      <c r="K99" s="6">
        <v>0</v>
      </c>
      <c r="L99" s="6">
        <v>55012000</v>
      </c>
      <c r="M99" s="7">
        <v>79201100</v>
      </c>
    </row>
    <row r="100" spans="2:13" ht="15.4">
      <c r="B100" s="8">
        <v>210.7</v>
      </c>
      <c r="C100" s="3" t="s">
        <v>137</v>
      </c>
      <c r="D100" s="6">
        <v>11124960</v>
      </c>
      <c r="E100" s="6">
        <v>1474900</v>
      </c>
      <c r="F100" s="6">
        <v>0</v>
      </c>
      <c r="G100" s="6">
        <v>12599860</v>
      </c>
      <c r="H100" s="6">
        <v>0</v>
      </c>
      <c r="I100" s="6">
        <v>842800</v>
      </c>
      <c r="J100" s="6">
        <v>27812400</v>
      </c>
      <c r="K100" s="6">
        <v>0</v>
      </c>
      <c r="L100" s="6">
        <v>28655200</v>
      </c>
      <c r="M100" s="7">
        <v>41255060</v>
      </c>
    </row>
    <row r="101" spans="2:13" ht="15.4">
      <c r="B101" s="8">
        <v>571</v>
      </c>
      <c r="C101" s="3" t="s">
        <v>137</v>
      </c>
      <c r="D101" s="6">
        <v>30148800</v>
      </c>
      <c r="E101" s="6">
        <v>3997000</v>
      </c>
      <c r="F101" s="6">
        <v>0</v>
      </c>
      <c r="G101" s="6">
        <v>34145800</v>
      </c>
      <c r="H101" s="6">
        <v>0</v>
      </c>
      <c r="I101" s="6">
        <v>2284000</v>
      </c>
      <c r="J101" s="6">
        <v>75372000</v>
      </c>
      <c r="K101" s="6">
        <v>0</v>
      </c>
      <c r="L101" s="6">
        <v>77656000</v>
      </c>
      <c r="M101" s="7">
        <v>111801800</v>
      </c>
    </row>
    <row r="102" spans="2:13" ht="15.4">
      <c r="B102" s="8">
        <v>883.8</v>
      </c>
      <c r="C102" s="3" t="s">
        <v>137</v>
      </c>
      <c r="D102" s="6">
        <v>46664640</v>
      </c>
      <c r="E102" s="6">
        <v>6186600</v>
      </c>
      <c r="F102" s="6">
        <v>0</v>
      </c>
      <c r="G102" s="6">
        <v>52851240</v>
      </c>
      <c r="H102" s="6">
        <v>0</v>
      </c>
      <c r="I102" s="6">
        <v>3535200</v>
      </c>
      <c r="J102" s="6">
        <v>116661600</v>
      </c>
      <c r="K102" s="6">
        <v>0</v>
      </c>
      <c r="L102" s="6">
        <v>120196800</v>
      </c>
      <c r="M102" s="7">
        <v>173048040</v>
      </c>
    </row>
    <row r="103" spans="2:13" ht="15.4">
      <c r="B103" s="8">
        <v>272.2</v>
      </c>
      <c r="C103" s="3" t="s">
        <v>137</v>
      </c>
      <c r="D103" s="6">
        <v>14372160</v>
      </c>
      <c r="E103" s="6">
        <v>1905400</v>
      </c>
      <c r="F103" s="6">
        <v>0</v>
      </c>
      <c r="G103" s="6">
        <v>16277560</v>
      </c>
      <c r="H103" s="6">
        <v>8100000</v>
      </c>
      <c r="I103" s="6">
        <v>1088800</v>
      </c>
      <c r="J103" s="6">
        <v>35930400</v>
      </c>
      <c r="K103" s="6">
        <v>0</v>
      </c>
      <c r="L103" s="6">
        <v>45119200</v>
      </c>
      <c r="M103" s="7">
        <v>61396760</v>
      </c>
    </row>
    <row r="104" spans="2:13" ht="15.4">
      <c r="B104" s="8">
        <v>577.6</v>
      </c>
      <c r="C104" s="3" t="s">
        <v>137</v>
      </c>
      <c r="D104" s="6">
        <v>30497280</v>
      </c>
      <c r="E104" s="6">
        <v>4043200</v>
      </c>
      <c r="F104" s="6">
        <v>0</v>
      </c>
      <c r="G104" s="6">
        <v>34540480</v>
      </c>
      <c r="H104" s="6">
        <v>2700000</v>
      </c>
      <c r="I104" s="6">
        <v>2310400</v>
      </c>
      <c r="J104" s="6">
        <v>76243200</v>
      </c>
      <c r="K104" s="6">
        <v>3000000</v>
      </c>
      <c r="L104" s="6">
        <v>84253600</v>
      </c>
      <c r="M104" s="7">
        <v>118794080</v>
      </c>
    </row>
    <row r="105" spans="2:13" ht="15.4">
      <c r="B105" s="8">
        <v>590.20000000000005</v>
      </c>
      <c r="C105" s="3" t="s">
        <v>137</v>
      </c>
      <c r="D105" s="6">
        <v>31162560</v>
      </c>
      <c r="E105" s="6">
        <v>4131400</v>
      </c>
      <c r="F105" s="6">
        <v>0</v>
      </c>
      <c r="G105" s="6">
        <v>35293960</v>
      </c>
      <c r="H105" s="6">
        <v>0</v>
      </c>
      <c r="I105" s="6">
        <v>2360800</v>
      </c>
      <c r="J105" s="6">
        <v>77906400</v>
      </c>
      <c r="K105" s="6">
        <v>0</v>
      </c>
      <c r="L105" s="6">
        <v>80267200</v>
      </c>
      <c r="M105" s="7">
        <v>115561160</v>
      </c>
    </row>
    <row r="106" spans="2:13" ht="15.4">
      <c r="B106" s="8">
        <v>427.4</v>
      </c>
      <c r="C106" s="3" t="s">
        <v>137</v>
      </c>
      <c r="D106" s="6">
        <v>22566720</v>
      </c>
      <c r="E106" s="6">
        <v>2991800</v>
      </c>
      <c r="F106" s="6">
        <v>0</v>
      </c>
      <c r="G106" s="6">
        <v>25558520</v>
      </c>
      <c r="H106" s="6">
        <v>13500000</v>
      </c>
      <c r="I106" s="6">
        <v>1709600</v>
      </c>
      <c r="J106" s="6">
        <v>56416800</v>
      </c>
      <c r="K106" s="6">
        <v>0</v>
      </c>
      <c r="L106" s="6">
        <v>71626400</v>
      </c>
      <c r="M106" s="7">
        <v>97184920</v>
      </c>
    </row>
    <row r="107" spans="2:13" ht="15.4">
      <c r="B107" s="8">
        <v>160.1</v>
      </c>
      <c r="C107" s="3" t="s">
        <v>137</v>
      </c>
      <c r="D107" s="6">
        <v>8453280</v>
      </c>
      <c r="E107" s="6">
        <v>1120700</v>
      </c>
      <c r="F107" s="6">
        <v>0</v>
      </c>
      <c r="G107" s="6">
        <v>9573980</v>
      </c>
      <c r="H107" s="6">
        <v>0</v>
      </c>
      <c r="I107" s="6">
        <v>640400</v>
      </c>
      <c r="J107" s="6">
        <v>21133200</v>
      </c>
      <c r="K107" s="6">
        <v>0</v>
      </c>
      <c r="L107" s="6">
        <v>21773600</v>
      </c>
      <c r="M107" s="7">
        <v>31347580</v>
      </c>
    </row>
    <row r="108" spans="2:13" ht="15.4">
      <c r="B108" s="8">
        <v>234.2</v>
      </c>
      <c r="C108" s="3" t="s">
        <v>142</v>
      </c>
      <c r="D108" s="6">
        <v>12365760</v>
      </c>
      <c r="E108" s="6">
        <v>2342000</v>
      </c>
      <c r="F108" s="6">
        <v>0</v>
      </c>
      <c r="G108" s="6">
        <v>14707760</v>
      </c>
      <c r="H108" s="6">
        <v>5400000</v>
      </c>
      <c r="I108" s="6">
        <v>936800</v>
      </c>
      <c r="J108" s="6">
        <v>30914400</v>
      </c>
      <c r="K108" s="6">
        <v>0</v>
      </c>
      <c r="L108" s="6">
        <v>37251200</v>
      </c>
      <c r="M108" s="7">
        <v>51958960</v>
      </c>
    </row>
    <row r="109" spans="2:13" ht="15.4">
      <c r="B109" s="8">
        <v>366.7</v>
      </c>
      <c r="C109" s="3" t="s">
        <v>137</v>
      </c>
      <c r="D109" s="6">
        <v>19361760</v>
      </c>
      <c r="E109" s="6">
        <v>2566900</v>
      </c>
      <c r="F109" s="6">
        <v>0</v>
      </c>
      <c r="G109" s="6">
        <v>21928660</v>
      </c>
      <c r="H109" s="6">
        <v>0</v>
      </c>
      <c r="I109" s="6">
        <v>1466800</v>
      </c>
      <c r="J109" s="6">
        <v>48404400</v>
      </c>
      <c r="K109" s="6">
        <v>0</v>
      </c>
      <c r="L109" s="6">
        <v>49871200</v>
      </c>
      <c r="M109" s="7">
        <v>71799860</v>
      </c>
    </row>
    <row r="110" spans="2:13" ht="15.4">
      <c r="B110" s="8">
        <v>173.2</v>
      </c>
      <c r="C110" s="3" t="s">
        <v>137</v>
      </c>
      <c r="D110" s="6">
        <v>9144960</v>
      </c>
      <c r="E110" s="6">
        <v>1212400</v>
      </c>
      <c r="F110" s="6">
        <v>0</v>
      </c>
      <c r="G110" s="6">
        <v>10357360</v>
      </c>
      <c r="H110" s="6">
        <v>0</v>
      </c>
      <c r="I110" s="6">
        <v>692800</v>
      </c>
      <c r="J110" s="6">
        <v>22862400</v>
      </c>
      <c r="K110" s="6">
        <v>0</v>
      </c>
      <c r="L110" s="6">
        <v>23555200</v>
      </c>
      <c r="M110" s="7">
        <v>33912560</v>
      </c>
    </row>
    <row r="111" spans="2:13" ht="15.4">
      <c r="B111" s="8">
        <v>295</v>
      </c>
      <c r="C111" s="3" t="s">
        <v>137</v>
      </c>
      <c r="D111" s="6">
        <v>15576000</v>
      </c>
      <c r="E111" s="6">
        <v>2065000</v>
      </c>
      <c r="F111" s="6">
        <v>0</v>
      </c>
      <c r="G111" s="6">
        <v>17641000</v>
      </c>
      <c r="H111" s="6">
        <v>0</v>
      </c>
      <c r="I111" s="6">
        <v>1180000</v>
      </c>
      <c r="J111" s="6">
        <v>38940000</v>
      </c>
      <c r="K111" s="6">
        <v>0</v>
      </c>
      <c r="L111" s="6">
        <v>40120000</v>
      </c>
      <c r="M111" s="7">
        <v>57761000</v>
      </c>
    </row>
    <row r="112" spans="2:13" ht="15.4">
      <c r="B112" s="8">
        <v>269.60000000000002</v>
      </c>
      <c r="C112" s="3" t="s">
        <v>137</v>
      </c>
      <c r="D112" s="6">
        <v>14234880</v>
      </c>
      <c r="E112" s="6">
        <v>1887200</v>
      </c>
      <c r="F112" s="6">
        <v>0</v>
      </c>
      <c r="G112" s="6">
        <v>16122080</v>
      </c>
      <c r="H112" s="6">
        <v>0</v>
      </c>
      <c r="I112" s="6">
        <v>1078400</v>
      </c>
      <c r="J112" s="6">
        <v>35587200</v>
      </c>
      <c r="K112" s="6">
        <v>0</v>
      </c>
      <c r="L112" s="6">
        <v>36665600</v>
      </c>
      <c r="M112" s="7">
        <v>52787680</v>
      </c>
    </row>
    <row r="113" spans="2:13" ht="15.4">
      <c r="B113" s="8">
        <v>242.9</v>
      </c>
      <c r="C113" s="3" t="s">
        <v>137</v>
      </c>
      <c r="D113" s="6">
        <v>12825120</v>
      </c>
      <c r="E113" s="6">
        <v>1700300</v>
      </c>
      <c r="F113" s="6">
        <v>0</v>
      </c>
      <c r="G113" s="6">
        <v>14525420</v>
      </c>
      <c r="H113" s="6">
        <v>0</v>
      </c>
      <c r="I113" s="6">
        <v>971600</v>
      </c>
      <c r="J113" s="6">
        <v>32062800</v>
      </c>
      <c r="K113" s="6">
        <v>0</v>
      </c>
      <c r="L113" s="6">
        <v>33034400</v>
      </c>
      <c r="M113" s="7">
        <v>47559820</v>
      </c>
    </row>
    <row r="114" spans="2:13" ht="15.4">
      <c r="B114" s="8">
        <v>200</v>
      </c>
      <c r="C114" s="3" t="s">
        <v>139</v>
      </c>
      <c r="D114" s="6">
        <v>10560000</v>
      </c>
      <c r="E114" s="6">
        <v>1400000</v>
      </c>
      <c r="F114" s="6">
        <v>0</v>
      </c>
      <c r="G114" s="6">
        <v>11960000</v>
      </c>
      <c r="H114" s="6">
        <v>0</v>
      </c>
      <c r="I114" s="6">
        <v>800000</v>
      </c>
      <c r="J114" s="6">
        <v>26400000</v>
      </c>
      <c r="K114" s="6">
        <v>0</v>
      </c>
      <c r="L114" s="6">
        <v>27200000</v>
      </c>
      <c r="M114" s="7">
        <v>39160000</v>
      </c>
    </row>
    <row r="115" spans="2:13" ht="15.4">
      <c r="B115" s="8">
        <v>637.4</v>
      </c>
      <c r="C115" s="3" t="s">
        <v>137</v>
      </c>
      <c r="D115" s="6">
        <v>33654720</v>
      </c>
      <c r="E115" s="6">
        <v>4461800</v>
      </c>
      <c r="F115" s="6">
        <v>0</v>
      </c>
      <c r="G115" s="6">
        <v>38116520</v>
      </c>
      <c r="H115" s="6">
        <v>0</v>
      </c>
      <c r="I115" s="6">
        <v>2549600</v>
      </c>
      <c r="J115" s="6">
        <v>84136800</v>
      </c>
      <c r="K115" s="6">
        <v>0</v>
      </c>
      <c r="L115" s="6">
        <v>86686400</v>
      </c>
      <c r="M115" s="7">
        <v>124802920</v>
      </c>
    </row>
    <row r="116" spans="2:13" ht="15.4">
      <c r="B116" s="8">
        <v>392.8</v>
      </c>
      <c r="C116" s="3" t="s">
        <v>137</v>
      </c>
      <c r="D116" s="6">
        <v>20739840</v>
      </c>
      <c r="E116" s="6">
        <v>2749600</v>
      </c>
      <c r="F116" s="6">
        <v>0</v>
      </c>
      <c r="G116" s="6">
        <v>23489440</v>
      </c>
      <c r="H116" s="6">
        <v>6750000</v>
      </c>
      <c r="I116" s="6">
        <v>1571200</v>
      </c>
      <c r="J116" s="6">
        <v>51849600</v>
      </c>
      <c r="K116" s="6">
        <v>0</v>
      </c>
      <c r="L116" s="6">
        <v>60170800</v>
      </c>
      <c r="M116" s="7">
        <v>83660240</v>
      </c>
    </row>
    <row r="117" spans="2:13" ht="15.4">
      <c r="B117" s="8">
        <v>349.4</v>
      </c>
      <c r="C117" s="3" t="s">
        <v>137</v>
      </c>
      <c r="D117" s="6">
        <v>18448320</v>
      </c>
      <c r="E117" s="6">
        <v>2445800</v>
      </c>
      <c r="F117" s="6">
        <v>0</v>
      </c>
      <c r="G117" s="6">
        <v>20894120</v>
      </c>
      <c r="H117" s="6">
        <v>0</v>
      </c>
      <c r="I117" s="6">
        <v>1397600</v>
      </c>
      <c r="J117" s="6">
        <v>46120800</v>
      </c>
      <c r="K117" s="6">
        <v>0</v>
      </c>
      <c r="L117" s="6">
        <v>47518400</v>
      </c>
      <c r="M117" s="7">
        <v>68412520</v>
      </c>
    </row>
    <row r="118" spans="2:13" ht="15.4">
      <c r="B118" s="8">
        <v>165.1</v>
      </c>
      <c r="C118" s="3" t="s">
        <v>142</v>
      </c>
      <c r="D118" s="6">
        <v>8717280</v>
      </c>
      <c r="E118" s="6">
        <v>1651000</v>
      </c>
      <c r="F118" s="6">
        <v>0</v>
      </c>
      <c r="G118" s="6">
        <v>10368280</v>
      </c>
      <c r="H118" s="6">
        <v>0</v>
      </c>
      <c r="I118" s="6">
        <v>660400</v>
      </c>
      <c r="J118" s="6">
        <v>21793200</v>
      </c>
      <c r="K118" s="6">
        <v>0</v>
      </c>
      <c r="L118" s="6">
        <v>22453600</v>
      </c>
      <c r="M118" s="7">
        <v>32821880</v>
      </c>
    </row>
    <row r="119" spans="2:13" ht="15.4">
      <c r="B119" s="8">
        <v>136.30000000000001</v>
      </c>
      <c r="C119" s="3" t="s">
        <v>142</v>
      </c>
      <c r="D119" s="6">
        <v>7196640</v>
      </c>
      <c r="E119" s="6">
        <v>1363000</v>
      </c>
      <c r="F119" s="6">
        <v>0</v>
      </c>
      <c r="G119" s="6">
        <v>8559640</v>
      </c>
      <c r="H119" s="6">
        <v>13500000</v>
      </c>
      <c r="I119" s="6">
        <v>545200</v>
      </c>
      <c r="J119" s="6">
        <v>17991600</v>
      </c>
      <c r="K119" s="6">
        <v>3000000</v>
      </c>
      <c r="L119" s="6">
        <v>35036800</v>
      </c>
      <c r="M119" s="7">
        <v>43596440</v>
      </c>
    </row>
    <row r="120" spans="2:13" ht="15.4">
      <c r="B120" s="8">
        <v>227.2</v>
      </c>
      <c r="C120" s="3" t="s">
        <v>137</v>
      </c>
      <c r="D120" s="6">
        <v>11996160</v>
      </c>
      <c r="E120" s="6">
        <v>1590400</v>
      </c>
      <c r="F120" s="6">
        <v>0</v>
      </c>
      <c r="G120" s="6">
        <v>13586560</v>
      </c>
      <c r="H120" s="6">
        <v>0</v>
      </c>
      <c r="I120" s="6">
        <v>908800</v>
      </c>
      <c r="J120" s="6">
        <v>29990400</v>
      </c>
      <c r="K120" s="6">
        <v>0</v>
      </c>
      <c r="L120" s="6">
        <v>30899200</v>
      </c>
      <c r="M120" s="7">
        <v>44485760</v>
      </c>
    </row>
    <row r="121" spans="2:13" ht="15.4">
      <c r="B121" s="8">
        <v>301.3</v>
      </c>
      <c r="C121" s="3" t="s">
        <v>137</v>
      </c>
      <c r="D121" s="6">
        <v>15908640</v>
      </c>
      <c r="E121" s="6">
        <v>2109100</v>
      </c>
      <c r="F121" s="6">
        <v>0</v>
      </c>
      <c r="G121" s="6">
        <v>18017740</v>
      </c>
      <c r="H121" s="6">
        <v>0</v>
      </c>
      <c r="I121" s="6">
        <v>1205200</v>
      </c>
      <c r="J121" s="6">
        <v>39771600</v>
      </c>
      <c r="K121" s="6">
        <v>0</v>
      </c>
      <c r="L121" s="6">
        <v>40976800</v>
      </c>
      <c r="M121" s="7">
        <v>58994540</v>
      </c>
    </row>
    <row r="122" spans="2:13" ht="15.4">
      <c r="B122" s="8">
        <v>138</v>
      </c>
      <c r="C122" s="3" t="s">
        <v>142</v>
      </c>
      <c r="D122" s="6">
        <v>7286400</v>
      </c>
      <c r="E122" s="6">
        <v>1380000</v>
      </c>
      <c r="F122" s="6">
        <v>0</v>
      </c>
      <c r="G122" s="6">
        <v>8666400</v>
      </c>
      <c r="H122" s="6">
        <v>5400000</v>
      </c>
      <c r="I122" s="6">
        <v>552000</v>
      </c>
      <c r="J122" s="6">
        <v>18216000</v>
      </c>
      <c r="K122" s="6">
        <v>3000000</v>
      </c>
      <c r="L122" s="6">
        <v>27168000</v>
      </c>
      <c r="M122" s="7">
        <v>35834400</v>
      </c>
    </row>
    <row r="123" spans="2:13" ht="15.4">
      <c r="B123" s="8">
        <v>173.9</v>
      </c>
      <c r="C123" s="3" t="s">
        <v>137</v>
      </c>
      <c r="D123" s="6">
        <v>9181920</v>
      </c>
      <c r="E123" s="6">
        <v>1217300</v>
      </c>
      <c r="F123" s="6">
        <v>0</v>
      </c>
      <c r="G123" s="6">
        <v>10399220</v>
      </c>
      <c r="H123" s="6">
        <v>0</v>
      </c>
      <c r="I123" s="6">
        <v>695600</v>
      </c>
      <c r="J123" s="6">
        <v>22954800</v>
      </c>
      <c r="K123" s="6">
        <v>0</v>
      </c>
      <c r="L123" s="6">
        <v>23650400</v>
      </c>
      <c r="M123" s="7">
        <v>34049620</v>
      </c>
    </row>
    <row r="124" spans="2:13" ht="15.4">
      <c r="B124" s="8">
        <v>199.3</v>
      </c>
      <c r="C124" s="3" t="s">
        <v>137</v>
      </c>
      <c r="D124" s="6">
        <v>10523040</v>
      </c>
      <c r="E124" s="6">
        <v>1395100</v>
      </c>
      <c r="F124" s="6">
        <v>0</v>
      </c>
      <c r="G124" s="6">
        <v>11918140</v>
      </c>
      <c r="H124" s="6">
        <v>0</v>
      </c>
      <c r="I124" s="6">
        <v>797200</v>
      </c>
      <c r="J124" s="6">
        <v>26307600</v>
      </c>
      <c r="K124" s="6">
        <v>0</v>
      </c>
      <c r="L124" s="6">
        <v>27104800</v>
      </c>
      <c r="M124" s="7">
        <v>39022940</v>
      </c>
    </row>
    <row r="125" spans="2:13" ht="15.4">
      <c r="B125" s="8">
        <v>285</v>
      </c>
      <c r="C125" s="3" t="s">
        <v>137</v>
      </c>
      <c r="D125" s="6">
        <v>15048000</v>
      </c>
      <c r="E125" s="6">
        <v>1995000</v>
      </c>
      <c r="F125" s="6">
        <v>0</v>
      </c>
      <c r="G125" s="6">
        <v>17043000</v>
      </c>
      <c r="H125" s="6">
        <v>0</v>
      </c>
      <c r="I125" s="6">
        <v>1140000</v>
      </c>
      <c r="J125" s="6">
        <v>37620000</v>
      </c>
      <c r="K125" s="6">
        <v>0</v>
      </c>
      <c r="L125" s="6">
        <v>38760000</v>
      </c>
      <c r="M125" s="7">
        <v>55803000</v>
      </c>
    </row>
    <row r="126" spans="2:13" ht="15.4">
      <c r="B126" s="8">
        <v>289</v>
      </c>
      <c r="C126" s="3" t="s">
        <v>142</v>
      </c>
      <c r="D126" s="6">
        <v>15259200</v>
      </c>
      <c r="E126" s="6">
        <v>2890000</v>
      </c>
      <c r="F126" s="6">
        <v>0</v>
      </c>
      <c r="G126" s="6">
        <v>18149200</v>
      </c>
      <c r="H126" s="6">
        <v>0</v>
      </c>
      <c r="I126" s="6">
        <v>1156000</v>
      </c>
      <c r="J126" s="6">
        <v>38148000</v>
      </c>
      <c r="K126" s="6">
        <v>0</v>
      </c>
      <c r="L126" s="6">
        <v>39304000</v>
      </c>
      <c r="M126" s="7">
        <v>57453200</v>
      </c>
    </row>
    <row r="127" spans="2:13" ht="15.4">
      <c r="B127" s="8">
        <v>1002.1</v>
      </c>
      <c r="C127" s="3" t="s">
        <v>137</v>
      </c>
      <c r="D127" s="6">
        <v>52910880</v>
      </c>
      <c r="E127" s="6">
        <v>7014700</v>
      </c>
      <c r="F127" s="6">
        <v>0</v>
      </c>
      <c r="G127" s="6">
        <v>59925580</v>
      </c>
      <c r="H127" s="6">
        <v>0</v>
      </c>
      <c r="I127" s="6">
        <v>4008400</v>
      </c>
      <c r="J127" s="6">
        <v>132277200</v>
      </c>
      <c r="K127" s="6">
        <v>0</v>
      </c>
      <c r="L127" s="6">
        <v>136285600</v>
      </c>
      <c r="M127" s="7">
        <v>196211180</v>
      </c>
    </row>
    <row r="128" spans="2:13" ht="15.4">
      <c r="B128" s="8">
        <v>184.2</v>
      </c>
      <c r="C128" s="3" t="s">
        <v>142</v>
      </c>
      <c r="D128" s="6">
        <v>9725760</v>
      </c>
      <c r="E128" s="6">
        <v>1842000</v>
      </c>
      <c r="F128" s="6">
        <v>0</v>
      </c>
      <c r="G128" s="6">
        <v>11567760</v>
      </c>
      <c r="H128" s="6">
        <v>1350000</v>
      </c>
      <c r="I128" s="6">
        <v>736800</v>
      </c>
      <c r="J128" s="6"/>
      <c r="K128" s="6">
        <v>0</v>
      </c>
      <c r="L128" s="6">
        <v>2086800</v>
      </c>
      <c r="M128" s="7">
        <v>13654560</v>
      </c>
    </row>
    <row r="129" spans="2:13" ht="15.4">
      <c r="B129" s="8">
        <v>389.6</v>
      </c>
      <c r="C129" s="3" t="s">
        <v>137</v>
      </c>
      <c r="D129" s="6">
        <v>20570880</v>
      </c>
      <c r="E129" s="6">
        <v>2727200</v>
      </c>
      <c r="F129" s="6">
        <v>0</v>
      </c>
      <c r="G129" s="6">
        <v>23298080</v>
      </c>
      <c r="H129" s="6">
        <v>0</v>
      </c>
      <c r="I129" s="6">
        <v>1558400</v>
      </c>
      <c r="J129" s="6"/>
      <c r="K129" s="6">
        <v>0</v>
      </c>
      <c r="L129" s="6">
        <v>1558400</v>
      </c>
      <c r="M129" s="7">
        <v>24856480</v>
      </c>
    </row>
    <row r="130" spans="2:13" ht="15.4">
      <c r="B130" s="8">
        <v>252.7</v>
      </c>
      <c r="C130" s="3" t="s">
        <v>137</v>
      </c>
      <c r="D130" s="6">
        <v>13342560</v>
      </c>
      <c r="E130" s="6">
        <v>1768900</v>
      </c>
      <c r="F130" s="6">
        <v>0</v>
      </c>
      <c r="G130" s="6">
        <v>15111460</v>
      </c>
      <c r="H130" s="6">
        <v>0</v>
      </c>
      <c r="I130" s="6">
        <v>1010800</v>
      </c>
      <c r="J130" s="6"/>
      <c r="K130" s="6">
        <v>0</v>
      </c>
      <c r="L130" s="6">
        <v>1010800</v>
      </c>
      <c r="M130" s="7">
        <v>16122260</v>
      </c>
    </row>
    <row r="131" spans="2:13" ht="15.4">
      <c r="B131" s="8">
        <v>446.1</v>
      </c>
      <c r="C131" s="3" t="s">
        <v>137</v>
      </c>
      <c r="D131" s="6">
        <v>23554080</v>
      </c>
      <c r="E131" s="6">
        <v>3122700</v>
      </c>
      <c r="F131" s="6">
        <v>0</v>
      </c>
      <c r="G131" s="6">
        <v>26676780</v>
      </c>
      <c r="H131" s="6">
        <v>0</v>
      </c>
      <c r="I131" s="6">
        <v>1784400</v>
      </c>
      <c r="J131" s="6"/>
      <c r="K131" s="6">
        <v>0</v>
      </c>
      <c r="L131" s="6">
        <v>1784400</v>
      </c>
      <c r="M131" s="7">
        <v>28461180</v>
      </c>
    </row>
    <row r="132" spans="2:13" ht="15.4">
      <c r="B132" s="8">
        <v>585.20000000000005</v>
      </c>
      <c r="C132" s="3" t="s">
        <v>137</v>
      </c>
      <c r="D132" s="6">
        <v>30898560</v>
      </c>
      <c r="E132" s="6">
        <v>4096400</v>
      </c>
      <c r="F132" s="6">
        <v>0</v>
      </c>
      <c r="G132" s="6">
        <v>34994960</v>
      </c>
      <c r="H132" s="6">
        <v>37800000</v>
      </c>
      <c r="I132" s="6">
        <v>2340800</v>
      </c>
      <c r="J132" s="6">
        <v>77246400</v>
      </c>
      <c r="K132" s="6">
        <v>3000000</v>
      </c>
      <c r="L132" s="6">
        <v>120387200</v>
      </c>
      <c r="M132" s="7">
        <v>155382160</v>
      </c>
    </row>
    <row r="133" spans="2:13" ht="15.4">
      <c r="B133" s="8">
        <v>299.3</v>
      </c>
      <c r="C133" s="3" t="s">
        <v>137</v>
      </c>
      <c r="D133" s="6">
        <v>15803040</v>
      </c>
      <c r="E133" s="6">
        <v>2095100</v>
      </c>
      <c r="F133" s="6">
        <v>0</v>
      </c>
      <c r="G133" s="6">
        <v>17898140</v>
      </c>
      <c r="H133" s="6">
        <v>0</v>
      </c>
      <c r="I133" s="6">
        <v>1197200</v>
      </c>
      <c r="J133" s="6">
        <v>39507600</v>
      </c>
      <c r="K133" s="6">
        <v>0</v>
      </c>
      <c r="L133" s="6">
        <v>40704800</v>
      </c>
      <c r="M133" s="7">
        <v>58602940</v>
      </c>
    </row>
    <row r="134" spans="2:13" ht="15.4">
      <c r="B134" s="8">
        <v>238.9</v>
      </c>
      <c r="C134" s="3" t="s">
        <v>137</v>
      </c>
      <c r="D134" s="6">
        <v>12613920</v>
      </c>
      <c r="E134" s="6">
        <v>1672300</v>
      </c>
      <c r="F134" s="6">
        <v>0</v>
      </c>
      <c r="G134" s="6">
        <v>14286220</v>
      </c>
      <c r="H134" s="6">
        <v>0</v>
      </c>
      <c r="I134" s="6">
        <v>955600</v>
      </c>
      <c r="J134" s="6">
        <v>31534800</v>
      </c>
      <c r="K134" s="6">
        <v>0</v>
      </c>
      <c r="L134" s="6">
        <v>32490400</v>
      </c>
      <c r="M134" s="7">
        <v>46776620</v>
      </c>
    </row>
    <row r="135" spans="2:13" ht="15.4">
      <c r="B135" s="8">
        <v>385.1</v>
      </c>
      <c r="C135" s="3" t="s">
        <v>137</v>
      </c>
      <c r="D135" s="6">
        <v>20333280</v>
      </c>
      <c r="E135" s="6">
        <v>2695700</v>
      </c>
      <c r="F135" s="6">
        <v>0</v>
      </c>
      <c r="G135" s="6">
        <v>23028980</v>
      </c>
      <c r="H135" s="6">
        <v>0</v>
      </c>
      <c r="I135" s="6">
        <v>1540400</v>
      </c>
      <c r="J135" s="6">
        <v>50833200</v>
      </c>
      <c r="K135" s="6">
        <v>0</v>
      </c>
      <c r="L135" s="6">
        <v>52373600</v>
      </c>
      <c r="M135" s="7">
        <v>75402580</v>
      </c>
    </row>
    <row r="136" spans="2:13" ht="15.4">
      <c r="B136" s="8"/>
      <c r="C136" s="3" t="s">
        <v>142</v>
      </c>
      <c r="D136" s="6">
        <v>0</v>
      </c>
      <c r="E136" s="6">
        <v>0</v>
      </c>
      <c r="F136" s="6">
        <v>0</v>
      </c>
      <c r="G136" s="6">
        <v>0</v>
      </c>
      <c r="H136" s="6">
        <v>21600000</v>
      </c>
      <c r="I136" s="6">
        <v>0</v>
      </c>
      <c r="J136" s="6">
        <v>0</v>
      </c>
      <c r="K136" s="6">
        <v>3000000</v>
      </c>
      <c r="L136" s="6">
        <v>24600000</v>
      </c>
      <c r="M136" s="7">
        <v>24600000</v>
      </c>
    </row>
    <row r="137" spans="2:13" ht="15.4">
      <c r="B137" s="8">
        <v>197</v>
      </c>
      <c r="C137" s="3" t="s">
        <v>137</v>
      </c>
      <c r="D137" s="6">
        <v>10401600</v>
      </c>
      <c r="E137" s="6">
        <v>1379000</v>
      </c>
      <c r="F137" s="6">
        <v>0</v>
      </c>
      <c r="G137" s="6">
        <v>11780600</v>
      </c>
      <c r="H137" s="6">
        <v>0</v>
      </c>
      <c r="I137" s="6">
        <v>788000</v>
      </c>
      <c r="J137" s="6">
        <v>26004000</v>
      </c>
      <c r="K137" s="6">
        <v>0</v>
      </c>
      <c r="L137" s="6">
        <v>26792000</v>
      </c>
      <c r="M137" s="7">
        <v>38572600</v>
      </c>
    </row>
    <row r="138" spans="2:13" ht="15.4">
      <c r="B138" s="8">
        <v>254.2</v>
      </c>
      <c r="C138" s="3" t="s">
        <v>137</v>
      </c>
      <c r="D138" s="6">
        <v>13421760</v>
      </c>
      <c r="E138" s="6">
        <v>1779400</v>
      </c>
      <c r="F138" s="6">
        <v>0</v>
      </c>
      <c r="G138" s="6">
        <v>15201160</v>
      </c>
      <c r="H138" s="6">
        <v>0</v>
      </c>
      <c r="I138" s="6">
        <v>1016800</v>
      </c>
      <c r="J138" s="6">
        <v>33554400</v>
      </c>
      <c r="K138" s="6">
        <v>0</v>
      </c>
      <c r="L138" s="6">
        <v>34571200</v>
      </c>
      <c r="M138" s="7">
        <v>49772360</v>
      </c>
    </row>
    <row r="139" spans="2:13" ht="15.4">
      <c r="B139" s="8">
        <v>231</v>
      </c>
      <c r="C139" s="3" t="s">
        <v>137</v>
      </c>
      <c r="D139" s="6">
        <v>12196800</v>
      </c>
      <c r="E139" s="6">
        <v>1617000</v>
      </c>
      <c r="F139" s="6">
        <v>0</v>
      </c>
      <c r="G139" s="6">
        <v>13813800</v>
      </c>
      <c r="H139" s="6">
        <v>0</v>
      </c>
      <c r="I139" s="6">
        <v>924000</v>
      </c>
      <c r="J139" s="6">
        <v>30492000</v>
      </c>
      <c r="K139" s="6">
        <v>0</v>
      </c>
      <c r="L139" s="6">
        <v>31416000</v>
      </c>
      <c r="M139" s="7">
        <v>45229800</v>
      </c>
    </row>
    <row r="140" spans="2:13" ht="15.4">
      <c r="B140" s="8">
        <v>263.60000000000002</v>
      </c>
      <c r="C140" s="3" t="s">
        <v>142</v>
      </c>
      <c r="D140" s="6">
        <v>13918080</v>
      </c>
      <c r="E140" s="6">
        <v>2636000</v>
      </c>
      <c r="F140" s="6">
        <v>0</v>
      </c>
      <c r="G140" s="6">
        <v>16554080</v>
      </c>
      <c r="H140" s="6">
        <v>0</v>
      </c>
      <c r="I140" s="6">
        <v>1054400</v>
      </c>
      <c r="J140" s="6">
        <v>34795200</v>
      </c>
      <c r="K140" s="6">
        <v>0</v>
      </c>
      <c r="L140" s="6">
        <v>35849600</v>
      </c>
      <c r="M140" s="7">
        <v>52403680</v>
      </c>
    </row>
    <row r="141" spans="2:13" ht="15.4">
      <c r="B141" s="8">
        <v>435.5</v>
      </c>
      <c r="C141" s="3" t="s">
        <v>137</v>
      </c>
      <c r="D141" s="6">
        <v>22994400</v>
      </c>
      <c r="E141" s="6">
        <v>3048500</v>
      </c>
      <c r="F141" s="6">
        <v>0</v>
      </c>
      <c r="G141" s="6">
        <v>26042900</v>
      </c>
      <c r="H141" s="6">
        <v>0</v>
      </c>
      <c r="I141" s="6">
        <v>1742000</v>
      </c>
      <c r="J141" s="6">
        <v>57486000</v>
      </c>
      <c r="K141" s="6">
        <v>0</v>
      </c>
      <c r="L141" s="6">
        <v>59228000</v>
      </c>
      <c r="M141" s="7">
        <v>85270900</v>
      </c>
    </row>
    <row r="142" spans="2:13" ht="15.4">
      <c r="B142" s="8">
        <v>138.6</v>
      </c>
      <c r="C142" s="3" t="s">
        <v>139</v>
      </c>
      <c r="D142" s="6">
        <v>7318080</v>
      </c>
      <c r="E142" s="6">
        <v>970200</v>
      </c>
      <c r="F142" s="6">
        <v>0</v>
      </c>
      <c r="G142" s="6">
        <v>8288280</v>
      </c>
      <c r="H142" s="6">
        <v>2700000</v>
      </c>
      <c r="I142" s="6">
        <v>554400</v>
      </c>
      <c r="J142" s="6">
        <v>18295200</v>
      </c>
      <c r="K142" s="6">
        <v>0</v>
      </c>
      <c r="L142" s="6">
        <v>21549600</v>
      </c>
      <c r="M142" s="7">
        <v>29837880</v>
      </c>
    </row>
    <row r="143" spans="2:13" ht="15.4">
      <c r="B143" s="8">
        <v>265.7</v>
      </c>
      <c r="C143" s="3" t="s">
        <v>137</v>
      </c>
      <c r="D143" s="6">
        <v>14028960</v>
      </c>
      <c r="E143" s="6">
        <v>1859900</v>
      </c>
      <c r="F143" s="6">
        <v>0</v>
      </c>
      <c r="G143" s="6">
        <v>15888860</v>
      </c>
      <c r="H143" s="6">
        <v>1350000</v>
      </c>
      <c r="I143" s="6">
        <v>1062800</v>
      </c>
      <c r="J143" s="6">
        <v>35072400</v>
      </c>
      <c r="K143" s="6">
        <v>0</v>
      </c>
      <c r="L143" s="6">
        <v>37485200</v>
      </c>
      <c r="M143" s="7">
        <v>53374060</v>
      </c>
    </row>
    <row r="144" spans="2:13" ht="15.4">
      <c r="B144" s="8">
        <v>259.8</v>
      </c>
      <c r="C144" s="3" t="s">
        <v>137</v>
      </c>
      <c r="D144" s="6">
        <v>13717440</v>
      </c>
      <c r="E144" s="6">
        <v>1818600</v>
      </c>
      <c r="F144" s="6">
        <v>0</v>
      </c>
      <c r="G144" s="6">
        <v>15536040</v>
      </c>
      <c r="H144" s="6">
        <v>0</v>
      </c>
      <c r="I144" s="6">
        <v>1039200</v>
      </c>
      <c r="J144" s="6">
        <v>34293600</v>
      </c>
      <c r="K144" s="6">
        <v>0</v>
      </c>
      <c r="L144" s="6">
        <v>35332800</v>
      </c>
      <c r="M144" s="7">
        <v>50868840</v>
      </c>
    </row>
    <row r="145" spans="2:13" ht="15.4">
      <c r="B145" s="8">
        <v>100.1</v>
      </c>
      <c r="C145" s="3" t="s">
        <v>137</v>
      </c>
      <c r="D145" s="6">
        <v>5285280</v>
      </c>
      <c r="E145" s="6">
        <v>700700</v>
      </c>
      <c r="F145" s="6">
        <v>0</v>
      </c>
      <c r="G145" s="6">
        <v>5985980</v>
      </c>
      <c r="H145" s="6">
        <v>0</v>
      </c>
      <c r="I145" s="6">
        <v>400400</v>
      </c>
      <c r="J145" s="6">
        <v>13213200</v>
      </c>
      <c r="K145" s="6">
        <v>0</v>
      </c>
      <c r="L145" s="6">
        <v>13613600</v>
      </c>
      <c r="M145" s="7">
        <v>19599580</v>
      </c>
    </row>
    <row r="146" spans="2:13" ht="15.4">
      <c r="B146" s="8">
        <v>351.4</v>
      </c>
      <c r="C146" s="3" t="s">
        <v>137</v>
      </c>
      <c r="D146" s="6">
        <v>18553920</v>
      </c>
      <c r="E146" s="6">
        <v>2459800</v>
      </c>
      <c r="F146" s="6">
        <v>0</v>
      </c>
      <c r="G146" s="6">
        <v>21013720</v>
      </c>
      <c r="H146" s="6">
        <v>8100000</v>
      </c>
      <c r="I146" s="6">
        <v>1405600</v>
      </c>
      <c r="J146" s="6">
        <v>46384800</v>
      </c>
      <c r="K146" s="6">
        <v>3000000</v>
      </c>
      <c r="L146" s="6">
        <v>58890400</v>
      </c>
      <c r="M146" s="7">
        <v>79904120</v>
      </c>
    </row>
    <row r="147" spans="2:13" ht="15.4">
      <c r="B147" s="8">
        <v>223.3</v>
      </c>
      <c r="C147" s="3" t="s">
        <v>137</v>
      </c>
      <c r="D147" s="6">
        <v>11790240</v>
      </c>
      <c r="E147" s="6">
        <v>1563100</v>
      </c>
      <c r="F147" s="6">
        <v>0</v>
      </c>
      <c r="G147" s="6">
        <v>13353340</v>
      </c>
      <c r="H147" s="6">
        <v>2700000</v>
      </c>
      <c r="I147" s="6">
        <v>893200</v>
      </c>
      <c r="J147" s="6">
        <v>29475600</v>
      </c>
      <c r="K147" s="6">
        <v>0</v>
      </c>
      <c r="L147" s="6">
        <v>33068800</v>
      </c>
      <c r="M147" s="7">
        <v>46422140</v>
      </c>
    </row>
    <row r="148" spans="2:13" ht="15.4">
      <c r="B148" s="8">
        <v>157.4</v>
      </c>
      <c r="C148" s="3" t="s">
        <v>142</v>
      </c>
      <c r="D148" s="6">
        <v>8310720</v>
      </c>
      <c r="E148" s="6">
        <v>1574000</v>
      </c>
      <c r="F148" s="6">
        <v>0</v>
      </c>
      <c r="G148" s="6">
        <v>9884720</v>
      </c>
      <c r="H148" s="6">
        <v>0</v>
      </c>
      <c r="I148" s="6">
        <v>629600</v>
      </c>
      <c r="J148" s="6">
        <v>20776800</v>
      </c>
      <c r="K148" s="6">
        <v>0</v>
      </c>
      <c r="L148" s="6">
        <v>21406400</v>
      </c>
      <c r="M148" s="7">
        <v>31291120</v>
      </c>
    </row>
    <row r="149" spans="2:13" ht="15.4">
      <c r="B149" s="8">
        <v>252.3</v>
      </c>
      <c r="C149" s="3" t="s">
        <v>142</v>
      </c>
      <c r="D149" s="6">
        <v>13321440</v>
      </c>
      <c r="E149" s="6">
        <v>2523000</v>
      </c>
      <c r="F149" s="6">
        <v>0</v>
      </c>
      <c r="G149" s="6">
        <v>15844440</v>
      </c>
      <c r="H149" s="6">
        <v>0</v>
      </c>
      <c r="I149" s="6">
        <v>1009200</v>
      </c>
      <c r="J149" s="6">
        <v>33303600</v>
      </c>
      <c r="K149" s="6">
        <v>0</v>
      </c>
      <c r="L149" s="6">
        <v>34312800</v>
      </c>
      <c r="M149" s="7">
        <v>50157240</v>
      </c>
    </row>
    <row r="150" spans="2:13" ht="15.4">
      <c r="B150" s="8">
        <v>588.5</v>
      </c>
      <c r="C150" s="3" t="s">
        <v>137</v>
      </c>
      <c r="D150" s="6">
        <v>31072800</v>
      </c>
      <c r="E150" s="6">
        <v>4119500</v>
      </c>
      <c r="F150" s="6">
        <v>0</v>
      </c>
      <c r="G150" s="6">
        <v>35192300</v>
      </c>
      <c r="H150" s="6">
        <v>0</v>
      </c>
      <c r="I150" s="6">
        <v>2354000</v>
      </c>
      <c r="J150" s="6">
        <v>77682000</v>
      </c>
      <c r="K150" s="6">
        <v>0</v>
      </c>
      <c r="L150" s="6">
        <v>80036000</v>
      </c>
      <c r="M150" s="7">
        <v>115228300</v>
      </c>
    </row>
    <row r="151" spans="2:13" ht="15.4">
      <c r="B151" s="8"/>
      <c r="C151" s="3" t="s">
        <v>142</v>
      </c>
      <c r="D151" s="6">
        <v>0</v>
      </c>
      <c r="E151" s="6">
        <v>0</v>
      </c>
      <c r="F151" s="6">
        <v>0</v>
      </c>
      <c r="G151" s="6">
        <v>0</v>
      </c>
      <c r="H151" s="6">
        <v>13500000</v>
      </c>
      <c r="I151" s="6">
        <v>0</v>
      </c>
      <c r="J151" s="6">
        <v>0</v>
      </c>
      <c r="K151" s="6">
        <v>3000000</v>
      </c>
      <c r="L151" s="6">
        <v>16500000</v>
      </c>
      <c r="M151" s="7">
        <v>16500000</v>
      </c>
    </row>
    <row r="152" spans="2:13" ht="15.4">
      <c r="B152" s="8">
        <v>239.3</v>
      </c>
      <c r="C152" s="3" t="s">
        <v>137</v>
      </c>
      <c r="D152" s="6">
        <v>12635040</v>
      </c>
      <c r="E152" s="6">
        <v>1675100</v>
      </c>
      <c r="F152" s="6">
        <v>0</v>
      </c>
      <c r="G152" s="6">
        <v>14310140</v>
      </c>
      <c r="H152" s="6">
        <v>0</v>
      </c>
      <c r="I152" s="6">
        <v>957200</v>
      </c>
      <c r="J152" s="6">
        <v>31587600</v>
      </c>
      <c r="K152" s="6">
        <v>0</v>
      </c>
      <c r="L152" s="6">
        <v>32544800</v>
      </c>
      <c r="M152" s="7">
        <v>46854940</v>
      </c>
    </row>
    <row r="153" spans="2:13" ht="15.4">
      <c r="B153" s="8">
        <v>321</v>
      </c>
      <c r="C153" s="3" t="s">
        <v>142</v>
      </c>
      <c r="D153" s="6">
        <v>16948800</v>
      </c>
      <c r="E153" s="6">
        <v>3210000</v>
      </c>
      <c r="F153" s="6">
        <v>0</v>
      </c>
      <c r="G153" s="6">
        <v>20158800</v>
      </c>
      <c r="H153" s="6">
        <v>0</v>
      </c>
      <c r="I153" s="6">
        <v>1284000</v>
      </c>
      <c r="J153" s="6">
        <v>42372000</v>
      </c>
      <c r="K153" s="6">
        <v>0</v>
      </c>
      <c r="L153" s="6">
        <v>43656000</v>
      </c>
      <c r="M153" s="7">
        <v>63814800</v>
      </c>
    </row>
    <row r="154" spans="2:13" ht="15.4">
      <c r="B154" s="8">
        <v>567.5</v>
      </c>
      <c r="C154" s="3" t="s">
        <v>137</v>
      </c>
      <c r="D154" s="6">
        <v>29964000</v>
      </c>
      <c r="E154" s="6">
        <v>3972500</v>
      </c>
      <c r="F154" s="6">
        <v>0</v>
      </c>
      <c r="G154" s="6">
        <v>33936500</v>
      </c>
      <c r="H154" s="6">
        <v>0</v>
      </c>
      <c r="I154" s="6">
        <v>2270000</v>
      </c>
      <c r="J154" s="6">
        <v>74910000</v>
      </c>
      <c r="K154" s="6">
        <v>0</v>
      </c>
      <c r="L154" s="6">
        <v>77180000</v>
      </c>
      <c r="M154" s="7">
        <v>111116500</v>
      </c>
    </row>
    <row r="155" spans="2:13" ht="15.4">
      <c r="B155" s="8">
        <v>238.8</v>
      </c>
      <c r="C155" s="3" t="s">
        <v>142</v>
      </c>
      <c r="D155" s="6">
        <v>12608640</v>
      </c>
      <c r="E155" s="6">
        <v>2388000</v>
      </c>
      <c r="F155" s="6">
        <v>0</v>
      </c>
      <c r="G155" s="6">
        <v>14996640</v>
      </c>
      <c r="H155" s="6">
        <v>0</v>
      </c>
      <c r="I155" s="6">
        <v>955200</v>
      </c>
      <c r="J155" s="6">
        <v>31521600</v>
      </c>
      <c r="K155" s="6">
        <v>0</v>
      </c>
      <c r="L155" s="6">
        <v>32476800</v>
      </c>
      <c r="M155" s="7">
        <v>47473440</v>
      </c>
    </row>
    <row r="156" spans="2:13" ht="15.4">
      <c r="B156" s="8">
        <v>648</v>
      </c>
      <c r="C156" s="3" t="s">
        <v>137</v>
      </c>
      <c r="D156" s="6">
        <v>34214400</v>
      </c>
      <c r="E156" s="6">
        <v>4536000</v>
      </c>
      <c r="F156" s="6">
        <v>0</v>
      </c>
      <c r="G156" s="6">
        <v>38750400</v>
      </c>
      <c r="H156" s="6">
        <v>6750000</v>
      </c>
      <c r="I156" s="6">
        <v>2592000</v>
      </c>
      <c r="J156" s="6">
        <v>85536000</v>
      </c>
      <c r="K156" s="6">
        <v>0</v>
      </c>
      <c r="L156" s="6">
        <v>94878000</v>
      </c>
      <c r="M156" s="7">
        <v>133628400</v>
      </c>
    </row>
    <row r="157" spans="2:13" ht="15.4">
      <c r="B157" s="8">
        <v>215</v>
      </c>
      <c r="C157" s="3" t="s">
        <v>139</v>
      </c>
      <c r="D157" s="6">
        <v>11352000</v>
      </c>
      <c r="E157" s="6">
        <v>1505000</v>
      </c>
      <c r="F157" s="6">
        <v>0</v>
      </c>
      <c r="G157" s="6">
        <v>12857000</v>
      </c>
      <c r="H157" s="6">
        <v>0</v>
      </c>
      <c r="I157" s="6">
        <v>860000</v>
      </c>
      <c r="J157" s="6">
        <v>28380000</v>
      </c>
      <c r="K157" s="6">
        <v>0</v>
      </c>
      <c r="L157" s="6">
        <v>29240000</v>
      </c>
      <c r="M157" s="7">
        <v>42097000</v>
      </c>
    </row>
    <row r="158" spans="2:13" ht="15.4">
      <c r="B158" s="8">
        <v>309.5</v>
      </c>
      <c r="C158" s="3" t="s">
        <v>137</v>
      </c>
      <c r="D158" s="6">
        <v>16341600</v>
      </c>
      <c r="E158" s="6">
        <v>2166500</v>
      </c>
      <c r="F158" s="6">
        <v>0</v>
      </c>
      <c r="G158" s="6">
        <v>18508100</v>
      </c>
      <c r="H158" s="6">
        <v>8100000</v>
      </c>
      <c r="I158" s="6">
        <v>1238000</v>
      </c>
      <c r="J158" s="6">
        <v>40854000</v>
      </c>
      <c r="K158" s="6">
        <v>3000000</v>
      </c>
      <c r="L158" s="6">
        <v>53192000</v>
      </c>
      <c r="M158" s="7">
        <v>71700100</v>
      </c>
    </row>
    <row r="159" spans="2:13" ht="15.4">
      <c r="B159" s="8">
        <v>522</v>
      </c>
      <c r="C159" s="3" t="s">
        <v>137</v>
      </c>
      <c r="D159" s="6">
        <v>27561600</v>
      </c>
      <c r="E159" s="6">
        <v>3654000</v>
      </c>
      <c r="F159" s="6">
        <v>0</v>
      </c>
      <c r="G159" s="6">
        <v>31215600</v>
      </c>
      <c r="H159" s="6">
        <v>0</v>
      </c>
      <c r="I159" s="6">
        <v>2088000</v>
      </c>
      <c r="J159" s="6">
        <v>68904000</v>
      </c>
      <c r="K159" s="6">
        <v>0</v>
      </c>
      <c r="L159" s="6">
        <v>70992000</v>
      </c>
      <c r="M159" s="7">
        <v>102207600</v>
      </c>
    </row>
    <row r="160" spans="2:13" ht="15.4">
      <c r="B160" s="8">
        <v>108.2</v>
      </c>
      <c r="C160" s="3" t="s">
        <v>139</v>
      </c>
      <c r="D160" s="6">
        <v>5712960</v>
      </c>
      <c r="E160" s="6">
        <v>757400</v>
      </c>
      <c r="F160" s="6">
        <v>0</v>
      </c>
      <c r="G160" s="6">
        <v>6470360</v>
      </c>
      <c r="H160" s="6">
        <v>0</v>
      </c>
      <c r="I160" s="6">
        <v>432800</v>
      </c>
      <c r="J160" s="6">
        <v>14282400</v>
      </c>
      <c r="K160" s="6">
        <v>0</v>
      </c>
      <c r="L160" s="6">
        <v>14715200</v>
      </c>
      <c r="M160" s="7">
        <v>21185560</v>
      </c>
    </row>
    <row r="161" spans="2:13" ht="15.4">
      <c r="B161" s="8">
        <v>246.1</v>
      </c>
      <c r="C161" s="3" t="s">
        <v>142</v>
      </c>
      <c r="D161" s="6">
        <v>12994080</v>
      </c>
      <c r="E161" s="6">
        <v>2461000</v>
      </c>
      <c r="F161" s="6">
        <v>0</v>
      </c>
      <c r="G161" s="6">
        <v>15455080</v>
      </c>
      <c r="H161" s="6">
        <v>0</v>
      </c>
      <c r="I161" s="6">
        <v>984400</v>
      </c>
      <c r="J161" s="6">
        <v>32485200</v>
      </c>
      <c r="K161" s="6">
        <v>0</v>
      </c>
      <c r="L161" s="6">
        <v>33469600</v>
      </c>
      <c r="M161" s="7">
        <v>48924680</v>
      </c>
    </row>
    <row r="162" spans="2:13" ht="15.4">
      <c r="B162" s="8">
        <v>308.8</v>
      </c>
      <c r="C162" s="3" t="s">
        <v>137</v>
      </c>
      <c r="D162" s="6">
        <v>16304640</v>
      </c>
      <c r="E162" s="6">
        <v>2161600</v>
      </c>
      <c r="F162" s="6">
        <v>0</v>
      </c>
      <c r="G162" s="6">
        <v>18466240</v>
      </c>
      <c r="H162" s="6">
        <v>0</v>
      </c>
      <c r="I162" s="6">
        <v>1235200</v>
      </c>
      <c r="J162" s="6">
        <v>40761600</v>
      </c>
      <c r="K162" s="6">
        <v>0</v>
      </c>
      <c r="L162" s="6">
        <v>41996800</v>
      </c>
      <c r="M162" s="7">
        <v>60463040</v>
      </c>
    </row>
    <row r="163" spans="2:13" ht="15.4">
      <c r="B163" s="8">
        <v>301.8</v>
      </c>
      <c r="C163" s="3" t="s">
        <v>137</v>
      </c>
      <c r="D163" s="6">
        <v>15935040</v>
      </c>
      <c r="E163" s="6">
        <v>2112600</v>
      </c>
      <c r="F163" s="6">
        <v>0</v>
      </c>
      <c r="G163" s="6">
        <v>18047640</v>
      </c>
      <c r="H163" s="6">
        <v>6750000</v>
      </c>
      <c r="I163" s="6">
        <v>1207200</v>
      </c>
      <c r="J163" s="6">
        <v>39837600</v>
      </c>
      <c r="K163" s="6">
        <v>0</v>
      </c>
      <c r="L163" s="6">
        <v>47794800</v>
      </c>
      <c r="M163" s="7">
        <v>65842440</v>
      </c>
    </row>
    <row r="164" spans="2:13" ht="15.4">
      <c r="B164" s="8">
        <v>229.9</v>
      </c>
      <c r="C164" s="3" t="s">
        <v>137</v>
      </c>
      <c r="D164" s="6">
        <v>12138720</v>
      </c>
      <c r="E164" s="6">
        <v>1609300</v>
      </c>
      <c r="F164" s="6">
        <v>0</v>
      </c>
      <c r="G164" s="6">
        <v>13748020</v>
      </c>
      <c r="H164" s="6">
        <v>0</v>
      </c>
      <c r="I164" s="6">
        <v>919600</v>
      </c>
      <c r="J164" s="6">
        <v>30346800</v>
      </c>
      <c r="K164" s="6">
        <v>0</v>
      </c>
      <c r="L164" s="6">
        <v>31266400</v>
      </c>
      <c r="M164" s="7">
        <v>45014420</v>
      </c>
    </row>
    <row r="165" spans="2:13" ht="15.4">
      <c r="B165" s="8">
        <v>498.1</v>
      </c>
      <c r="C165" s="3" t="s">
        <v>139</v>
      </c>
      <c r="D165" s="6">
        <v>26299680</v>
      </c>
      <c r="E165" s="6">
        <v>3486700</v>
      </c>
      <c r="F165" s="6">
        <v>0</v>
      </c>
      <c r="G165" s="6">
        <v>29786380</v>
      </c>
      <c r="H165" s="6">
        <v>13500000</v>
      </c>
      <c r="I165" s="6">
        <v>1992400</v>
      </c>
      <c r="J165" s="6">
        <v>65749200</v>
      </c>
      <c r="K165" s="6">
        <v>3000000</v>
      </c>
      <c r="L165" s="6">
        <v>84241600</v>
      </c>
      <c r="M165" s="7">
        <v>114027980</v>
      </c>
    </row>
    <row r="166" spans="2:13" ht="15.4">
      <c r="B166" s="8">
        <v>575.20000000000005</v>
      </c>
      <c r="C166" s="3" t="s">
        <v>137</v>
      </c>
      <c r="D166" s="6">
        <v>30370560</v>
      </c>
      <c r="E166" s="6">
        <v>4026400</v>
      </c>
      <c r="F166" s="6">
        <v>0</v>
      </c>
      <c r="G166" s="6">
        <v>34396960</v>
      </c>
      <c r="H166" s="6">
        <v>0</v>
      </c>
      <c r="I166" s="6">
        <v>2300800</v>
      </c>
      <c r="J166" s="6">
        <v>75926400</v>
      </c>
      <c r="K166" s="6">
        <v>0</v>
      </c>
      <c r="L166" s="6">
        <v>78227200</v>
      </c>
      <c r="M166" s="7">
        <v>112624160</v>
      </c>
    </row>
    <row r="167" spans="2:13" ht="15.4">
      <c r="B167" s="8">
        <v>166.5</v>
      </c>
      <c r="C167" s="3" t="s">
        <v>137</v>
      </c>
      <c r="D167" s="6">
        <v>8791200</v>
      </c>
      <c r="E167" s="6">
        <v>1165500</v>
      </c>
      <c r="F167" s="6">
        <v>0</v>
      </c>
      <c r="G167" s="6">
        <v>9956700</v>
      </c>
      <c r="H167" s="6">
        <v>0</v>
      </c>
      <c r="I167" s="6">
        <v>666000</v>
      </c>
      <c r="J167" s="6">
        <v>21978000</v>
      </c>
      <c r="K167" s="6">
        <v>0</v>
      </c>
      <c r="L167" s="6">
        <v>22644000</v>
      </c>
      <c r="M167" s="7">
        <v>32600700</v>
      </c>
    </row>
    <row r="168" spans="2:13" ht="15.4">
      <c r="B168" s="8">
        <v>546.4</v>
      </c>
      <c r="C168" s="3" t="s">
        <v>137</v>
      </c>
      <c r="D168" s="6">
        <v>28849920</v>
      </c>
      <c r="E168" s="6">
        <v>3824800</v>
      </c>
      <c r="F168" s="6">
        <v>0</v>
      </c>
      <c r="G168" s="6">
        <v>32674720</v>
      </c>
      <c r="H168" s="6">
        <v>0</v>
      </c>
      <c r="I168" s="6">
        <v>2185600</v>
      </c>
      <c r="J168" s="6">
        <v>72124800</v>
      </c>
      <c r="K168" s="6">
        <v>0</v>
      </c>
      <c r="L168" s="6">
        <v>74310400</v>
      </c>
      <c r="M168" s="7">
        <v>106985120</v>
      </c>
    </row>
    <row r="169" spans="2:13" ht="15.4">
      <c r="B169" s="8">
        <v>331.7</v>
      </c>
      <c r="C169" s="3" t="s">
        <v>137</v>
      </c>
      <c r="D169" s="6">
        <v>17513760</v>
      </c>
      <c r="E169" s="6">
        <v>2321900</v>
      </c>
      <c r="F169" s="6">
        <v>0</v>
      </c>
      <c r="G169" s="6">
        <v>19835660</v>
      </c>
      <c r="H169" s="6">
        <v>0</v>
      </c>
      <c r="I169" s="6">
        <v>1326800</v>
      </c>
      <c r="J169" s="6">
        <v>43784400</v>
      </c>
      <c r="K169" s="6">
        <v>0</v>
      </c>
      <c r="L169" s="6">
        <v>45111200</v>
      </c>
      <c r="M169" s="7">
        <v>64946860</v>
      </c>
    </row>
    <row r="170" spans="2:13" ht="15.4">
      <c r="B170" s="8">
        <v>287.8</v>
      </c>
      <c r="C170" s="3" t="s">
        <v>137</v>
      </c>
      <c r="D170" s="6">
        <v>15195840</v>
      </c>
      <c r="E170" s="6">
        <v>2014600</v>
      </c>
      <c r="F170" s="6">
        <v>0</v>
      </c>
      <c r="G170" s="6">
        <v>17210440</v>
      </c>
      <c r="H170" s="6">
        <v>0</v>
      </c>
      <c r="I170" s="6">
        <v>1151200</v>
      </c>
      <c r="J170" s="6">
        <v>37989600</v>
      </c>
      <c r="K170" s="6">
        <v>0</v>
      </c>
      <c r="L170" s="6">
        <v>39140800</v>
      </c>
      <c r="M170" s="7">
        <v>56351240</v>
      </c>
    </row>
    <row r="171" spans="2:13" ht="15.4">
      <c r="B171" s="8"/>
      <c r="C171" s="3" t="s">
        <v>142</v>
      </c>
      <c r="D171" s="6">
        <v>0</v>
      </c>
      <c r="E171" s="6">
        <v>0</v>
      </c>
      <c r="F171" s="6">
        <v>0</v>
      </c>
      <c r="G171" s="6">
        <v>0</v>
      </c>
      <c r="H171" s="6">
        <v>1350000</v>
      </c>
      <c r="I171" s="6">
        <v>0</v>
      </c>
      <c r="J171" s="6">
        <v>0</v>
      </c>
      <c r="K171" s="6">
        <v>0</v>
      </c>
      <c r="L171" s="6">
        <v>1350000</v>
      </c>
      <c r="M171" s="7">
        <v>1350000</v>
      </c>
    </row>
    <row r="172" spans="2:13" ht="15.4">
      <c r="B172" s="8">
        <v>155.19999999999999</v>
      </c>
      <c r="C172" s="3" t="s">
        <v>137</v>
      </c>
      <c r="D172" s="6">
        <v>8194560</v>
      </c>
      <c r="E172" s="6">
        <v>1086400</v>
      </c>
      <c r="F172" s="6">
        <v>0</v>
      </c>
      <c r="G172" s="6">
        <v>9280960</v>
      </c>
      <c r="H172" s="6">
        <v>0</v>
      </c>
      <c r="I172" s="6">
        <v>620800</v>
      </c>
      <c r="J172" s="6">
        <v>20486400</v>
      </c>
      <c r="K172" s="6">
        <v>0</v>
      </c>
      <c r="L172" s="6">
        <v>21107200</v>
      </c>
      <c r="M172" s="7">
        <v>30388160</v>
      </c>
    </row>
    <row r="173" spans="2:13" ht="15.4">
      <c r="B173" s="8">
        <v>602.5</v>
      </c>
      <c r="C173" s="3" t="s">
        <v>139</v>
      </c>
      <c r="D173" s="6">
        <v>31812000</v>
      </c>
      <c r="E173" s="6">
        <v>4217500</v>
      </c>
      <c r="F173" s="6">
        <v>0</v>
      </c>
      <c r="G173" s="6">
        <v>36029500</v>
      </c>
      <c r="H173" s="6">
        <v>0</v>
      </c>
      <c r="I173" s="6">
        <v>2410000</v>
      </c>
      <c r="J173" s="6">
        <v>79530000</v>
      </c>
      <c r="K173" s="6">
        <v>0</v>
      </c>
      <c r="L173" s="6">
        <v>81940000</v>
      </c>
      <c r="M173" s="7">
        <v>117969500</v>
      </c>
    </row>
    <row r="174" spans="2:13" ht="15.4">
      <c r="B174" s="8">
        <v>239.3</v>
      </c>
      <c r="C174" s="3" t="s">
        <v>137</v>
      </c>
      <c r="D174" s="6">
        <v>12635040</v>
      </c>
      <c r="E174" s="6">
        <v>1675100</v>
      </c>
      <c r="F174" s="6">
        <v>0</v>
      </c>
      <c r="G174" s="6">
        <v>14310140</v>
      </c>
      <c r="H174" s="6">
        <v>0</v>
      </c>
      <c r="I174" s="6">
        <v>957200</v>
      </c>
      <c r="J174" s="6">
        <v>31587600</v>
      </c>
      <c r="K174" s="6">
        <v>0</v>
      </c>
      <c r="L174" s="6">
        <v>32544800</v>
      </c>
      <c r="M174" s="7">
        <v>46854940</v>
      </c>
    </row>
    <row r="175" spans="2:13" ht="15.4">
      <c r="B175" s="8">
        <v>738</v>
      </c>
      <c r="C175" s="3" t="s">
        <v>137</v>
      </c>
      <c r="D175" s="6">
        <v>38966400</v>
      </c>
      <c r="E175" s="6">
        <v>5166000</v>
      </c>
      <c r="F175" s="6">
        <v>0</v>
      </c>
      <c r="G175" s="6">
        <v>44132400</v>
      </c>
      <c r="H175" s="6">
        <v>0</v>
      </c>
      <c r="I175" s="6">
        <v>2952000</v>
      </c>
      <c r="J175" s="6">
        <v>97416000</v>
      </c>
      <c r="K175" s="6">
        <v>0</v>
      </c>
      <c r="L175" s="6">
        <v>100368000</v>
      </c>
      <c r="M175" s="7">
        <v>144500400</v>
      </c>
    </row>
    <row r="176" spans="2:13" ht="15.4">
      <c r="B176" s="8">
        <v>287.7</v>
      </c>
      <c r="C176" s="3" t="s">
        <v>137</v>
      </c>
      <c r="D176" s="6">
        <v>15190560</v>
      </c>
      <c r="E176" s="6">
        <v>2013900</v>
      </c>
      <c r="F176" s="6">
        <v>0</v>
      </c>
      <c r="G176" s="6">
        <v>17204460</v>
      </c>
      <c r="H176" s="6">
        <v>0</v>
      </c>
      <c r="I176" s="6">
        <v>1150800</v>
      </c>
      <c r="J176" s="6">
        <v>37976400</v>
      </c>
      <c r="K176" s="6">
        <v>0</v>
      </c>
      <c r="L176" s="6">
        <v>39127200</v>
      </c>
      <c r="M176" s="7">
        <v>56331660</v>
      </c>
    </row>
    <row r="177" spans="2:13" ht="15.4">
      <c r="B177" s="8">
        <v>193</v>
      </c>
      <c r="C177" s="3" t="s">
        <v>142</v>
      </c>
      <c r="D177" s="6">
        <v>10190400</v>
      </c>
      <c r="E177" s="6">
        <v>1930000</v>
      </c>
      <c r="F177" s="6">
        <v>0</v>
      </c>
      <c r="G177" s="6">
        <v>12120400</v>
      </c>
      <c r="H177" s="6">
        <v>9450000</v>
      </c>
      <c r="I177" s="6">
        <v>772000</v>
      </c>
      <c r="J177" s="6">
        <v>25476000</v>
      </c>
      <c r="K177" s="6">
        <v>0</v>
      </c>
      <c r="L177" s="6">
        <v>35698000</v>
      </c>
      <c r="M177" s="7">
        <v>47818400</v>
      </c>
    </row>
    <row r="178" spans="2:13" ht="15.4">
      <c r="B178" s="8">
        <v>173.9</v>
      </c>
      <c r="C178" s="3" t="s">
        <v>137</v>
      </c>
      <c r="D178" s="6">
        <v>9181920</v>
      </c>
      <c r="E178" s="6">
        <v>1217300</v>
      </c>
      <c r="F178" s="6">
        <v>0</v>
      </c>
      <c r="G178" s="6">
        <v>10399220</v>
      </c>
      <c r="H178" s="6">
        <v>0</v>
      </c>
      <c r="I178" s="6">
        <v>695600</v>
      </c>
      <c r="J178" s="6">
        <v>22954800</v>
      </c>
      <c r="K178" s="6">
        <v>0</v>
      </c>
      <c r="L178" s="6">
        <v>23650400</v>
      </c>
      <c r="M178" s="7">
        <v>34049620</v>
      </c>
    </row>
    <row r="179" spans="2:13" ht="15.4">
      <c r="B179" s="8">
        <v>388.6</v>
      </c>
      <c r="C179" s="3" t="s">
        <v>137</v>
      </c>
      <c r="D179" s="6">
        <v>20518080</v>
      </c>
      <c r="E179" s="6">
        <v>2720200</v>
      </c>
      <c r="F179" s="6">
        <v>0</v>
      </c>
      <c r="G179" s="6">
        <v>23238280</v>
      </c>
      <c r="H179" s="6">
        <v>0</v>
      </c>
      <c r="I179" s="6">
        <v>1554400</v>
      </c>
      <c r="J179" s="6">
        <v>51295200</v>
      </c>
      <c r="K179" s="6">
        <v>0</v>
      </c>
      <c r="L179" s="6">
        <v>52849600</v>
      </c>
      <c r="M179" s="7">
        <v>76087880</v>
      </c>
    </row>
    <row r="180" spans="2:13" ht="15.4">
      <c r="B180" s="8">
        <v>273.5</v>
      </c>
      <c r="C180" s="3" t="s">
        <v>137</v>
      </c>
      <c r="D180" s="6">
        <v>14440800</v>
      </c>
      <c r="E180" s="6">
        <v>1914500</v>
      </c>
      <c r="F180" s="6">
        <v>0</v>
      </c>
      <c r="G180" s="6">
        <v>16355300</v>
      </c>
      <c r="H180" s="6">
        <v>10800000</v>
      </c>
      <c r="I180" s="6">
        <v>1094000</v>
      </c>
      <c r="J180" s="6">
        <v>36102000</v>
      </c>
      <c r="K180" s="6">
        <v>0</v>
      </c>
      <c r="L180" s="6">
        <v>47996000</v>
      </c>
      <c r="M180" s="7">
        <v>64351300</v>
      </c>
    </row>
    <row r="181" spans="2:13" ht="15.4">
      <c r="B181" s="8">
        <v>59.5</v>
      </c>
      <c r="C181" s="3" t="s">
        <v>142</v>
      </c>
      <c r="D181" s="6">
        <v>3141600</v>
      </c>
      <c r="E181" s="6">
        <v>595000</v>
      </c>
      <c r="F181" s="6">
        <v>0</v>
      </c>
      <c r="G181" s="6">
        <v>3736600</v>
      </c>
      <c r="H181" s="6">
        <v>0</v>
      </c>
      <c r="I181" s="6">
        <v>238000</v>
      </c>
      <c r="J181" s="6">
        <v>7854000</v>
      </c>
      <c r="K181" s="6">
        <v>0</v>
      </c>
      <c r="L181" s="6">
        <v>8092000</v>
      </c>
      <c r="M181" s="7">
        <v>11828600</v>
      </c>
    </row>
    <row r="182" spans="2:13" ht="15.4">
      <c r="B182" s="8">
        <v>196.6</v>
      </c>
      <c r="C182" s="3" t="s">
        <v>139</v>
      </c>
      <c r="D182" s="6">
        <v>10380480</v>
      </c>
      <c r="E182" s="6">
        <v>1376200</v>
      </c>
      <c r="F182" s="6">
        <v>0</v>
      </c>
      <c r="G182" s="6">
        <v>11756680</v>
      </c>
      <c r="H182" s="6">
        <v>0</v>
      </c>
      <c r="I182" s="6">
        <v>786400</v>
      </c>
      <c r="J182" s="6">
        <v>25951200</v>
      </c>
      <c r="K182" s="6">
        <v>0</v>
      </c>
      <c r="L182" s="6">
        <v>26737600</v>
      </c>
      <c r="M182" s="7">
        <v>38494280</v>
      </c>
    </row>
    <row r="183" spans="2:13" ht="15.4">
      <c r="B183" s="8">
        <v>292.7</v>
      </c>
      <c r="C183" s="3" t="s">
        <v>137</v>
      </c>
      <c r="D183" s="6">
        <v>15454560</v>
      </c>
      <c r="E183" s="6">
        <v>2048900</v>
      </c>
      <c r="F183" s="6">
        <v>0</v>
      </c>
      <c r="G183" s="6">
        <v>17503460</v>
      </c>
      <c r="H183" s="6">
        <v>0</v>
      </c>
      <c r="I183" s="6">
        <v>1170800</v>
      </c>
      <c r="J183" s="6">
        <v>38636400</v>
      </c>
      <c r="K183" s="6">
        <v>0</v>
      </c>
      <c r="L183" s="6">
        <v>39807200</v>
      </c>
      <c r="M183" s="7">
        <v>57310660</v>
      </c>
    </row>
    <row r="184" spans="2:13" ht="15.4">
      <c r="B184" s="8">
        <v>919</v>
      </c>
      <c r="C184" s="3"/>
      <c r="D184" s="6">
        <v>48523200</v>
      </c>
      <c r="E184" s="6">
        <v>6433000</v>
      </c>
      <c r="F184" s="6">
        <v>0</v>
      </c>
      <c r="G184" s="6">
        <v>54956200</v>
      </c>
      <c r="H184" s="6">
        <v>0</v>
      </c>
      <c r="I184" s="6">
        <v>3676000</v>
      </c>
      <c r="J184" s="6">
        <v>121308000</v>
      </c>
      <c r="K184" s="6">
        <v>0</v>
      </c>
      <c r="L184" s="6">
        <v>124984000</v>
      </c>
      <c r="M184" s="7">
        <v>179940200</v>
      </c>
    </row>
    <row r="185" spans="2:13" ht="15.4">
      <c r="B185" s="8">
        <v>328.8</v>
      </c>
      <c r="C185" s="3" t="s">
        <v>137</v>
      </c>
      <c r="D185" s="6">
        <v>17360640</v>
      </c>
      <c r="E185" s="6">
        <v>2301600</v>
      </c>
      <c r="F185" s="6">
        <v>0</v>
      </c>
      <c r="G185" s="6">
        <v>19662240</v>
      </c>
      <c r="H185" s="6">
        <v>8100000</v>
      </c>
      <c r="I185" s="6">
        <v>1315200</v>
      </c>
      <c r="J185" s="6">
        <v>43401600</v>
      </c>
      <c r="K185" s="6">
        <v>0</v>
      </c>
      <c r="L185" s="6">
        <v>52816800</v>
      </c>
      <c r="M185" s="7">
        <v>72479040</v>
      </c>
    </row>
    <row r="186" spans="2:13" ht="15.4">
      <c r="B186" s="8">
        <v>290.2</v>
      </c>
      <c r="C186" s="3" t="s">
        <v>137</v>
      </c>
      <c r="D186" s="6">
        <v>15322560</v>
      </c>
      <c r="E186" s="6">
        <v>2031400</v>
      </c>
      <c r="F186" s="6">
        <v>0</v>
      </c>
      <c r="G186" s="6">
        <v>17353960</v>
      </c>
      <c r="H186" s="6">
        <v>0</v>
      </c>
      <c r="I186" s="6">
        <v>1160800</v>
      </c>
      <c r="J186" s="6">
        <v>38306400</v>
      </c>
      <c r="K186" s="6">
        <v>0</v>
      </c>
      <c r="L186" s="6">
        <v>39467200</v>
      </c>
      <c r="M186" s="7">
        <v>56821160</v>
      </c>
    </row>
    <row r="187" spans="2:13" ht="15.4">
      <c r="B187" s="8">
        <v>172</v>
      </c>
      <c r="C187" s="3" t="s">
        <v>137</v>
      </c>
      <c r="D187" s="6">
        <v>9081600</v>
      </c>
      <c r="E187" s="6">
        <v>1204000</v>
      </c>
      <c r="F187" s="6">
        <v>0</v>
      </c>
      <c r="G187" s="6">
        <v>10285600</v>
      </c>
      <c r="H187" s="6">
        <v>0</v>
      </c>
      <c r="I187" s="6">
        <v>688000</v>
      </c>
      <c r="J187" s="6">
        <v>22704000</v>
      </c>
      <c r="K187" s="6">
        <v>0</v>
      </c>
      <c r="L187" s="6">
        <v>23392000</v>
      </c>
      <c r="M187" s="7">
        <v>33677600</v>
      </c>
    </row>
    <row r="188" spans="2:13" ht="15.4">
      <c r="B188" s="8">
        <v>764.9</v>
      </c>
      <c r="C188" s="3" t="s">
        <v>137</v>
      </c>
      <c r="D188" s="6">
        <v>40386720</v>
      </c>
      <c r="E188" s="6">
        <v>5354300</v>
      </c>
      <c r="F188" s="6">
        <v>0</v>
      </c>
      <c r="G188" s="6">
        <v>45741020</v>
      </c>
      <c r="H188" s="6">
        <v>5400000</v>
      </c>
      <c r="I188" s="6">
        <v>3059600</v>
      </c>
      <c r="J188" s="6">
        <v>100966800</v>
      </c>
      <c r="K188" s="6">
        <v>3000000</v>
      </c>
      <c r="L188" s="6">
        <v>112426400</v>
      </c>
      <c r="M188" s="7">
        <v>158167420</v>
      </c>
    </row>
    <row r="189" spans="2:13" ht="15.4">
      <c r="B189" s="8">
        <v>808.1</v>
      </c>
      <c r="C189" s="3" t="s">
        <v>137</v>
      </c>
      <c r="D189" s="6">
        <v>42667680</v>
      </c>
      <c r="E189" s="6">
        <v>5656700</v>
      </c>
      <c r="F189" s="6">
        <v>0</v>
      </c>
      <c r="G189" s="6">
        <v>48324380</v>
      </c>
      <c r="H189" s="6">
        <v>0</v>
      </c>
      <c r="I189" s="6">
        <v>3232400</v>
      </c>
      <c r="J189" s="6">
        <v>106669200</v>
      </c>
      <c r="K189" s="6">
        <v>0</v>
      </c>
      <c r="L189" s="6">
        <v>109901600</v>
      </c>
      <c r="M189" s="7">
        <v>158225980</v>
      </c>
    </row>
    <row r="190" spans="2:13" ht="15.4">
      <c r="B190" s="8">
        <v>351</v>
      </c>
      <c r="C190" s="3" t="s">
        <v>137</v>
      </c>
      <c r="D190" s="6">
        <v>18532800</v>
      </c>
      <c r="E190" s="6">
        <v>2457000</v>
      </c>
      <c r="F190" s="6">
        <v>0</v>
      </c>
      <c r="G190" s="6">
        <v>20989800</v>
      </c>
      <c r="H190" s="6">
        <v>5400000</v>
      </c>
      <c r="I190" s="6">
        <v>1404000</v>
      </c>
      <c r="J190" s="6">
        <v>46332000</v>
      </c>
      <c r="K190" s="6">
        <v>3000000</v>
      </c>
      <c r="L190" s="6">
        <v>56136000</v>
      </c>
      <c r="M190" s="7">
        <v>77125800</v>
      </c>
    </row>
    <row r="191" spans="2:13" ht="15.4">
      <c r="B191" s="8">
        <v>429</v>
      </c>
      <c r="C191" s="3" t="s">
        <v>137</v>
      </c>
      <c r="D191" s="6">
        <v>22651200</v>
      </c>
      <c r="E191" s="6">
        <v>3003000</v>
      </c>
      <c r="F191" s="6">
        <v>0</v>
      </c>
      <c r="G191" s="6">
        <v>25654200</v>
      </c>
      <c r="H191" s="6">
        <v>0</v>
      </c>
      <c r="I191" s="6">
        <v>1716000</v>
      </c>
      <c r="J191" s="6">
        <v>56628000</v>
      </c>
      <c r="K191" s="6">
        <v>0</v>
      </c>
      <c r="L191" s="6">
        <v>58344000</v>
      </c>
      <c r="M191" s="7">
        <v>83998200</v>
      </c>
    </row>
    <row r="192" spans="2:13" ht="15.4">
      <c r="B192" s="8">
        <v>301.39999999999998</v>
      </c>
      <c r="C192" s="3" t="s">
        <v>137</v>
      </c>
      <c r="D192" s="6">
        <v>15913920</v>
      </c>
      <c r="E192" s="6">
        <v>2109800</v>
      </c>
      <c r="F192" s="6">
        <v>0</v>
      </c>
      <c r="G192" s="6">
        <v>18023720</v>
      </c>
      <c r="H192" s="6">
        <v>0</v>
      </c>
      <c r="I192" s="6">
        <v>1205600</v>
      </c>
      <c r="J192" s="6">
        <v>39784800</v>
      </c>
      <c r="K192" s="6">
        <v>0</v>
      </c>
      <c r="L192" s="6">
        <v>40990400</v>
      </c>
      <c r="M192" s="7">
        <v>59014120</v>
      </c>
    </row>
    <row r="193" spans="2:13" ht="15.4">
      <c r="B193" s="8">
        <v>127.1</v>
      </c>
      <c r="C193" s="3" t="s">
        <v>142</v>
      </c>
      <c r="D193" s="6">
        <v>6710880</v>
      </c>
      <c r="E193" s="6">
        <v>1271000</v>
      </c>
      <c r="F193" s="6">
        <v>0</v>
      </c>
      <c r="G193" s="6">
        <v>7981880</v>
      </c>
      <c r="H193" s="6">
        <v>8100000</v>
      </c>
      <c r="I193" s="6">
        <v>508400</v>
      </c>
      <c r="J193" s="6">
        <v>16777200</v>
      </c>
      <c r="K193" s="6">
        <v>3000000</v>
      </c>
      <c r="L193" s="6">
        <v>28385600</v>
      </c>
      <c r="M193" s="7">
        <v>36367480</v>
      </c>
    </row>
    <row r="194" spans="2:13" ht="15.4">
      <c r="B194" s="8">
        <v>473.4</v>
      </c>
      <c r="C194" s="3" t="s">
        <v>137</v>
      </c>
      <c r="D194" s="6">
        <v>24995520</v>
      </c>
      <c r="E194" s="6">
        <v>3313800</v>
      </c>
      <c r="F194" s="6">
        <v>0</v>
      </c>
      <c r="G194" s="6">
        <v>28309320</v>
      </c>
      <c r="H194" s="6">
        <v>0</v>
      </c>
      <c r="I194" s="6">
        <v>1893600</v>
      </c>
      <c r="J194" s="6">
        <v>62488800</v>
      </c>
      <c r="K194" s="6">
        <v>0</v>
      </c>
      <c r="L194" s="6">
        <v>64382400</v>
      </c>
      <c r="M194" s="7">
        <v>92691720</v>
      </c>
    </row>
    <row r="195" spans="2:13" ht="15.4">
      <c r="B195" s="8">
        <v>229.7</v>
      </c>
      <c r="C195" s="3" t="s">
        <v>137</v>
      </c>
      <c r="D195" s="6">
        <v>12128160</v>
      </c>
      <c r="E195" s="6">
        <v>1607900</v>
      </c>
      <c r="F195" s="6">
        <v>0</v>
      </c>
      <c r="G195" s="6">
        <v>13736060</v>
      </c>
      <c r="H195" s="6">
        <v>0</v>
      </c>
      <c r="I195" s="6">
        <v>918800</v>
      </c>
      <c r="J195" s="6">
        <v>30320400</v>
      </c>
      <c r="K195" s="6">
        <v>0</v>
      </c>
      <c r="L195" s="6">
        <v>31239200</v>
      </c>
      <c r="M195" s="7">
        <v>44975260</v>
      </c>
    </row>
    <row r="196" spans="2:13" ht="15.4">
      <c r="B196" s="8">
        <v>309</v>
      </c>
      <c r="C196" s="3" t="s">
        <v>137</v>
      </c>
      <c r="D196" s="6">
        <v>16315200</v>
      </c>
      <c r="E196" s="6">
        <v>2163000</v>
      </c>
      <c r="F196" s="6">
        <v>0</v>
      </c>
      <c r="G196" s="6">
        <v>18478200</v>
      </c>
      <c r="H196" s="6">
        <v>0</v>
      </c>
      <c r="I196" s="6">
        <v>1236000</v>
      </c>
      <c r="J196" s="6">
        <v>40788000</v>
      </c>
      <c r="K196" s="6">
        <v>0</v>
      </c>
      <c r="L196" s="6">
        <v>42024000</v>
      </c>
      <c r="M196" s="7">
        <v>60502200</v>
      </c>
    </row>
    <row r="197" spans="2:13" ht="15.4">
      <c r="B197" s="8">
        <v>387.9</v>
      </c>
      <c r="C197" s="3" t="s">
        <v>137</v>
      </c>
      <c r="D197" s="6">
        <v>20481120</v>
      </c>
      <c r="E197" s="6">
        <v>2715300</v>
      </c>
      <c r="F197" s="6">
        <v>0</v>
      </c>
      <c r="G197" s="6">
        <v>23196420</v>
      </c>
      <c r="H197" s="6">
        <v>8100000</v>
      </c>
      <c r="I197" s="6">
        <v>1551600</v>
      </c>
      <c r="J197" s="6">
        <v>51202800</v>
      </c>
      <c r="K197" s="6">
        <v>3000000</v>
      </c>
      <c r="L197" s="6">
        <v>63854400</v>
      </c>
      <c r="M197" s="7">
        <v>87050820</v>
      </c>
    </row>
    <row r="198" spans="2:13" ht="15.4">
      <c r="B198" s="8">
        <v>271.5</v>
      </c>
      <c r="C198" s="3" t="s">
        <v>142</v>
      </c>
      <c r="D198" s="6">
        <v>14335200</v>
      </c>
      <c r="E198" s="6">
        <v>2715000</v>
      </c>
      <c r="F198" s="6">
        <v>0</v>
      </c>
      <c r="G198" s="6">
        <v>17050200</v>
      </c>
      <c r="H198" s="6">
        <v>0</v>
      </c>
      <c r="I198" s="6">
        <v>1086000</v>
      </c>
      <c r="J198" s="6">
        <v>35838000</v>
      </c>
      <c r="K198" s="6">
        <v>0</v>
      </c>
      <c r="L198" s="6">
        <v>36924000</v>
      </c>
      <c r="M198" s="7">
        <v>53974200</v>
      </c>
    </row>
    <row r="199" spans="2:13" ht="15.4">
      <c r="B199" s="8">
        <v>623.79999999999995</v>
      </c>
      <c r="C199" s="3" t="s">
        <v>137</v>
      </c>
      <c r="D199" s="6">
        <v>32936640</v>
      </c>
      <c r="E199" s="6">
        <v>4366600</v>
      </c>
      <c r="F199" s="6">
        <v>0</v>
      </c>
      <c r="G199" s="6">
        <v>37303240</v>
      </c>
      <c r="H199" s="6">
        <v>0</v>
      </c>
      <c r="I199" s="6">
        <v>2495200</v>
      </c>
      <c r="J199" s="6">
        <v>82341600</v>
      </c>
      <c r="K199" s="6">
        <v>0</v>
      </c>
      <c r="L199" s="6">
        <v>84836800</v>
      </c>
      <c r="M199" s="7">
        <v>122140040</v>
      </c>
    </row>
    <row r="200" spans="2:13" ht="15.4">
      <c r="B200" s="8">
        <v>105.2</v>
      </c>
      <c r="C200" s="3" t="s">
        <v>137</v>
      </c>
      <c r="D200" s="6">
        <v>5554560</v>
      </c>
      <c r="E200" s="6">
        <v>736400</v>
      </c>
      <c r="F200" s="6">
        <v>0</v>
      </c>
      <c r="G200" s="6">
        <v>6290960</v>
      </c>
      <c r="H200" s="6">
        <v>0</v>
      </c>
      <c r="I200" s="6">
        <v>420800</v>
      </c>
      <c r="J200" s="6">
        <v>13886400</v>
      </c>
      <c r="K200" s="6">
        <v>0</v>
      </c>
      <c r="L200" s="6">
        <v>14307200</v>
      </c>
      <c r="M200" s="7">
        <v>20598160</v>
      </c>
    </row>
    <row r="201" spans="2:13" ht="15.4">
      <c r="B201" s="8">
        <v>169.9</v>
      </c>
      <c r="C201" s="3" t="s">
        <v>139</v>
      </c>
      <c r="D201" s="6">
        <v>8970720</v>
      </c>
      <c r="E201" s="6">
        <v>1189300</v>
      </c>
      <c r="F201" s="6">
        <v>0</v>
      </c>
      <c r="G201" s="6">
        <v>10160020</v>
      </c>
      <c r="H201" s="6">
        <v>1350000</v>
      </c>
      <c r="I201" s="6">
        <v>679600</v>
      </c>
      <c r="J201" s="6">
        <v>22426800</v>
      </c>
      <c r="K201" s="6">
        <v>0</v>
      </c>
      <c r="L201" s="6">
        <v>24456400</v>
      </c>
      <c r="M201" s="7">
        <v>34616420</v>
      </c>
    </row>
    <row r="202" spans="2:13" ht="15.4">
      <c r="B202" s="8">
        <v>329.4</v>
      </c>
      <c r="C202" s="3" t="s">
        <v>137</v>
      </c>
      <c r="D202" s="6">
        <v>17392320</v>
      </c>
      <c r="E202" s="6">
        <v>2305800</v>
      </c>
      <c r="F202" s="6">
        <v>0</v>
      </c>
      <c r="G202" s="6">
        <v>19698120</v>
      </c>
      <c r="H202" s="6">
        <v>0</v>
      </c>
      <c r="I202" s="6">
        <v>1317600</v>
      </c>
      <c r="J202" s="6">
        <v>43480800</v>
      </c>
      <c r="K202" s="6">
        <v>0</v>
      </c>
      <c r="L202" s="6">
        <v>44798400</v>
      </c>
      <c r="M202" s="7">
        <v>64496520</v>
      </c>
    </row>
    <row r="203" spans="2:13" ht="15.4">
      <c r="B203" s="8">
        <v>73</v>
      </c>
      <c r="C203" s="3" t="s">
        <v>142</v>
      </c>
      <c r="D203" s="6">
        <v>3854400</v>
      </c>
      <c r="E203" s="6">
        <v>730000</v>
      </c>
      <c r="F203" s="6">
        <v>0</v>
      </c>
      <c r="G203" s="6">
        <v>4584400</v>
      </c>
      <c r="H203" s="6">
        <v>16200000</v>
      </c>
      <c r="I203" s="6">
        <v>292000</v>
      </c>
      <c r="J203" s="6">
        <v>9636000</v>
      </c>
      <c r="K203" s="6">
        <v>3000000</v>
      </c>
      <c r="L203" s="6">
        <v>29128000</v>
      </c>
      <c r="M203" s="7">
        <v>33712400</v>
      </c>
    </row>
    <row r="204" spans="2:13" ht="15.4">
      <c r="B204" s="8">
        <v>364.9</v>
      </c>
      <c r="C204" s="3" t="s">
        <v>137</v>
      </c>
      <c r="D204" s="6">
        <v>19266720</v>
      </c>
      <c r="E204" s="6">
        <v>2554300</v>
      </c>
      <c r="F204" s="6">
        <v>0</v>
      </c>
      <c r="G204" s="6">
        <v>21821020</v>
      </c>
      <c r="H204" s="6">
        <v>0</v>
      </c>
      <c r="I204" s="6">
        <v>1459600</v>
      </c>
      <c r="J204" s="6">
        <v>48166800</v>
      </c>
      <c r="K204" s="6">
        <v>0</v>
      </c>
      <c r="L204" s="6">
        <v>49626400</v>
      </c>
      <c r="M204" s="7">
        <v>71447420</v>
      </c>
    </row>
    <row r="205" spans="2:13" ht="15.4">
      <c r="B205" s="8">
        <v>275.2</v>
      </c>
      <c r="C205" s="3" t="s">
        <v>137</v>
      </c>
      <c r="D205" s="6">
        <v>14530560</v>
      </c>
      <c r="E205" s="6">
        <v>1926400</v>
      </c>
      <c r="F205" s="6">
        <v>0</v>
      </c>
      <c r="G205" s="6">
        <v>16456960</v>
      </c>
      <c r="H205" s="6">
        <v>0</v>
      </c>
      <c r="I205" s="6">
        <v>1100800</v>
      </c>
      <c r="J205" s="6">
        <v>36326400</v>
      </c>
      <c r="K205" s="6">
        <v>0</v>
      </c>
      <c r="L205" s="6">
        <v>37427200</v>
      </c>
      <c r="M205" s="7">
        <v>53884160</v>
      </c>
    </row>
    <row r="206" spans="2:13" ht="15.4">
      <c r="B206" s="8">
        <v>739.9</v>
      </c>
      <c r="C206" s="3" t="s">
        <v>137</v>
      </c>
      <c r="D206" s="6">
        <v>39066720</v>
      </c>
      <c r="E206" s="6">
        <v>5179300</v>
      </c>
      <c r="F206" s="6">
        <v>0</v>
      </c>
      <c r="G206" s="6">
        <v>44246020</v>
      </c>
      <c r="H206" s="6">
        <v>0</v>
      </c>
      <c r="I206" s="6">
        <v>2959600</v>
      </c>
      <c r="J206" s="6">
        <v>97666800</v>
      </c>
      <c r="K206" s="6">
        <v>0</v>
      </c>
      <c r="L206" s="6">
        <v>100626400</v>
      </c>
      <c r="M206" s="7">
        <v>144872420</v>
      </c>
    </row>
    <row r="207" spans="2:13" ht="15.4">
      <c r="B207" s="8">
        <v>141.9</v>
      </c>
      <c r="C207" s="3" t="s">
        <v>137</v>
      </c>
      <c r="D207" s="6">
        <v>7492320</v>
      </c>
      <c r="E207" s="6">
        <v>993300</v>
      </c>
      <c r="F207" s="6">
        <v>0</v>
      </c>
      <c r="G207" s="6">
        <v>8485620</v>
      </c>
      <c r="H207" s="6">
        <v>16200000</v>
      </c>
      <c r="I207" s="6">
        <v>567600</v>
      </c>
      <c r="J207" s="6">
        <v>18730800</v>
      </c>
      <c r="K207" s="6">
        <v>3000000</v>
      </c>
      <c r="L207" s="6">
        <v>38498400</v>
      </c>
      <c r="M207" s="7">
        <v>46984020</v>
      </c>
    </row>
    <row r="208" spans="2:13" ht="15.4">
      <c r="B208" s="8">
        <v>236</v>
      </c>
      <c r="C208" s="3" t="s">
        <v>137</v>
      </c>
      <c r="D208" s="6">
        <v>12460800</v>
      </c>
      <c r="E208" s="6">
        <v>1652000</v>
      </c>
      <c r="F208" s="6">
        <v>0</v>
      </c>
      <c r="G208" s="6">
        <v>14112800</v>
      </c>
      <c r="H208" s="6">
        <v>0</v>
      </c>
      <c r="I208" s="6">
        <v>944000</v>
      </c>
      <c r="J208" s="6">
        <v>31152000</v>
      </c>
      <c r="K208" s="6">
        <v>0</v>
      </c>
      <c r="L208" s="6">
        <v>32096000</v>
      </c>
      <c r="M208" s="7">
        <v>46208800</v>
      </c>
    </row>
    <row r="209" spans="2:13" ht="15.4">
      <c r="B209" s="8">
        <v>130.1</v>
      </c>
      <c r="C209" s="3" t="s">
        <v>142</v>
      </c>
      <c r="D209" s="6">
        <v>6869280</v>
      </c>
      <c r="E209" s="6">
        <v>1301000</v>
      </c>
      <c r="F209" s="6">
        <v>0</v>
      </c>
      <c r="G209" s="6">
        <v>8170280</v>
      </c>
      <c r="H209" s="6">
        <v>0</v>
      </c>
      <c r="I209" s="6">
        <v>520400</v>
      </c>
      <c r="J209" s="6">
        <v>17173200</v>
      </c>
      <c r="K209" s="6">
        <v>0</v>
      </c>
      <c r="L209" s="6">
        <v>17693600</v>
      </c>
      <c r="M209" s="7">
        <v>25863880</v>
      </c>
    </row>
    <row r="210" spans="2:13" ht="15.4">
      <c r="B210" s="8">
        <v>200.1</v>
      </c>
      <c r="C210" s="3" t="s">
        <v>137</v>
      </c>
      <c r="D210" s="6">
        <v>10565280</v>
      </c>
      <c r="E210" s="6">
        <v>1400700</v>
      </c>
      <c r="F210" s="6">
        <v>0</v>
      </c>
      <c r="G210" s="6">
        <v>11965980</v>
      </c>
      <c r="H210" s="6">
        <v>0</v>
      </c>
      <c r="I210" s="6">
        <v>800400</v>
      </c>
      <c r="J210" s="6">
        <v>26413200</v>
      </c>
      <c r="K210" s="6">
        <v>0</v>
      </c>
      <c r="L210" s="6">
        <v>27213600</v>
      </c>
      <c r="M210" s="7">
        <v>39179580</v>
      </c>
    </row>
    <row r="211" spans="2:13" ht="15.4">
      <c r="B211" s="8">
        <v>673.4</v>
      </c>
      <c r="C211" s="3" t="s">
        <v>137</v>
      </c>
      <c r="D211" s="6">
        <v>35555520</v>
      </c>
      <c r="E211" s="6">
        <v>4713800</v>
      </c>
      <c r="F211" s="6">
        <v>0</v>
      </c>
      <c r="G211" s="6">
        <v>40269320</v>
      </c>
      <c r="H211" s="6">
        <v>5400000</v>
      </c>
      <c r="I211" s="6">
        <v>2693600</v>
      </c>
      <c r="J211" s="6">
        <v>88888800</v>
      </c>
      <c r="K211" s="6">
        <v>0</v>
      </c>
      <c r="L211" s="6">
        <v>96982400</v>
      </c>
      <c r="M211" s="7">
        <v>137251720</v>
      </c>
    </row>
    <row r="212" spans="2:13" ht="15.4">
      <c r="B212" s="8">
        <v>152.4</v>
      </c>
      <c r="C212" s="3" t="s">
        <v>142</v>
      </c>
      <c r="D212" s="6">
        <v>8046720</v>
      </c>
      <c r="E212" s="6">
        <v>1524000</v>
      </c>
      <c r="F212" s="6">
        <v>0</v>
      </c>
      <c r="G212" s="6">
        <v>9570720</v>
      </c>
      <c r="H212" s="6">
        <v>0</v>
      </c>
      <c r="I212" s="6">
        <v>609600</v>
      </c>
      <c r="J212" s="6">
        <v>20116800</v>
      </c>
      <c r="K212" s="6">
        <v>0</v>
      </c>
      <c r="L212" s="6">
        <v>20726400</v>
      </c>
      <c r="M212" s="7">
        <v>30297120</v>
      </c>
    </row>
    <row r="213" spans="2:13" ht="15.4">
      <c r="B213" s="8">
        <v>204</v>
      </c>
      <c r="C213" s="3" t="s">
        <v>137</v>
      </c>
      <c r="D213" s="6">
        <v>10771200</v>
      </c>
      <c r="E213" s="6">
        <v>1428000</v>
      </c>
      <c r="F213" s="6">
        <v>0</v>
      </c>
      <c r="G213" s="6">
        <v>12199200</v>
      </c>
      <c r="H213" s="6">
        <v>0</v>
      </c>
      <c r="I213" s="6">
        <v>816000</v>
      </c>
      <c r="J213" s="6">
        <v>26928000</v>
      </c>
      <c r="K213" s="6">
        <v>0</v>
      </c>
      <c r="L213" s="6">
        <v>27744000</v>
      </c>
      <c r="M213" s="7">
        <v>39943200</v>
      </c>
    </row>
    <row r="214" spans="2:13" ht="15.4">
      <c r="B214" s="8">
        <v>184.4</v>
      </c>
      <c r="C214" s="3" t="s">
        <v>142</v>
      </c>
      <c r="D214" s="6">
        <v>9736320</v>
      </c>
      <c r="E214" s="6">
        <v>1844000</v>
      </c>
      <c r="F214" s="6">
        <v>0</v>
      </c>
      <c r="G214" s="6">
        <v>11580320</v>
      </c>
      <c r="H214" s="6">
        <v>8100000</v>
      </c>
      <c r="I214" s="6">
        <v>737600</v>
      </c>
      <c r="J214" s="6">
        <v>24340800</v>
      </c>
      <c r="K214" s="6">
        <v>0</v>
      </c>
      <c r="L214" s="6">
        <v>33178400</v>
      </c>
      <c r="M214" s="7">
        <v>44758720</v>
      </c>
    </row>
    <row r="215" spans="2:13" ht="15.4">
      <c r="B215" s="8">
        <v>264.2</v>
      </c>
      <c r="C215" s="3" t="s">
        <v>137</v>
      </c>
      <c r="D215" s="6">
        <v>13949760</v>
      </c>
      <c r="E215" s="6">
        <v>1849400</v>
      </c>
      <c r="F215" s="6">
        <v>0</v>
      </c>
      <c r="G215" s="6">
        <v>15799160</v>
      </c>
      <c r="H215" s="6">
        <v>0</v>
      </c>
      <c r="I215" s="6">
        <v>1056800</v>
      </c>
      <c r="J215" s="6">
        <v>34874400</v>
      </c>
      <c r="K215" s="6">
        <v>0</v>
      </c>
      <c r="L215" s="6">
        <v>35931200</v>
      </c>
      <c r="M215" s="7">
        <v>51730360</v>
      </c>
    </row>
    <row r="216" spans="2:13" ht="15.4">
      <c r="B216" s="8">
        <v>226.5</v>
      </c>
      <c r="C216" s="3" t="s">
        <v>137</v>
      </c>
      <c r="D216" s="6">
        <v>11959200</v>
      </c>
      <c r="E216" s="6">
        <v>1585500</v>
      </c>
      <c r="F216" s="6">
        <v>0</v>
      </c>
      <c r="G216" s="6">
        <v>13544700</v>
      </c>
      <c r="H216" s="6">
        <v>0</v>
      </c>
      <c r="I216" s="6">
        <v>906000</v>
      </c>
      <c r="J216" s="6">
        <v>29898000</v>
      </c>
      <c r="K216" s="6">
        <v>0</v>
      </c>
      <c r="L216" s="6">
        <v>30804000</v>
      </c>
      <c r="M216" s="7">
        <v>44348700</v>
      </c>
    </row>
    <row r="217" spans="2:13" ht="15.4">
      <c r="B217" s="8">
        <v>322.39999999999998</v>
      </c>
      <c r="C217" s="3" t="s">
        <v>137</v>
      </c>
      <c r="D217" s="6">
        <v>17022720</v>
      </c>
      <c r="E217" s="6">
        <v>2256800</v>
      </c>
      <c r="F217" s="6">
        <v>0</v>
      </c>
      <c r="G217" s="6">
        <v>19279520</v>
      </c>
      <c r="H217" s="6">
        <v>0</v>
      </c>
      <c r="I217" s="6">
        <v>1289600</v>
      </c>
      <c r="J217" s="6">
        <v>42556800</v>
      </c>
      <c r="K217" s="6">
        <v>0</v>
      </c>
      <c r="L217" s="6">
        <v>43846400</v>
      </c>
      <c r="M217" s="7">
        <v>63125920</v>
      </c>
    </row>
    <row r="218" spans="2:13" ht="15.4">
      <c r="B218" s="8">
        <v>478.8</v>
      </c>
      <c r="C218" s="3" t="s">
        <v>137</v>
      </c>
      <c r="D218" s="6">
        <v>25280640</v>
      </c>
      <c r="E218" s="6">
        <v>3351600</v>
      </c>
      <c r="F218" s="6">
        <v>0</v>
      </c>
      <c r="G218" s="6">
        <v>28632240</v>
      </c>
      <c r="H218" s="6">
        <v>5400000</v>
      </c>
      <c r="I218" s="6">
        <v>1915200</v>
      </c>
      <c r="J218" s="6">
        <v>63201600</v>
      </c>
      <c r="K218" s="6">
        <v>0</v>
      </c>
      <c r="L218" s="6">
        <v>70516800</v>
      </c>
      <c r="M218" s="7">
        <v>99149040</v>
      </c>
    </row>
    <row r="219" spans="2:13" ht="15.4">
      <c r="B219" s="8">
        <v>104</v>
      </c>
      <c r="C219" s="3" t="s">
        <v>137</v>
      </c>
      <c r="D219" s="6">
        <v>5491200</v>
      </c>
      <c r="E219" s="6">
        <v>728000</v>
      </c>
      <c r="F219" s="6">
        <v>0</v>
      </c>
      <c r="G219" s="6">
        <v>6219200</v>
      </c>
      <c r="H219" s="6">
        <v>0</v>
      </c>
      <c r="I219" s="6">
        <v>416000</v>
      </c>
      <c r="J219" s="6">
        <v>13728000</v>
      </c>
      <c r="K219" s="6">
        <v>0</v>
      </c>
      <c r="L219" s="6">
        <v>14144000</v>
      </c>
      <c r="M219" s="7">
        <v>20363200</v>
      </c>
    </row>
    <row r="220" spans="2:13" ht="15.4">
      <c r="B220" s="8">
        <v>290.89999999999998</v>
      </c>
      <c r="C220" s="3" t="s">
        <v>137</v>
      </c>
      <c r="D220" s="6">
        <v>15359520</v>
      </c>
      <c r="E220" s="6">
        <v>2036300</v>
      </c>
      <c r="F220" s="6">
        <v>0</v>
      </c>
      <c r="G220" s="6">
        <v>17395820</v>
      </c>
      <c r="H220" s="6">
        <v>0</v>
      </c>
      <c r="I220" s="6">
        <v>1163600</v>
      </c>
      <c r="J220" s="6">
        <v>38398800</v>
      </c>
      <c r="K220" s="6">
        <v>0</v>
      </c>
      <c r="L220" s="6">
        <v>39562400</v>
      </c>
      <c r="M220" s="7">
        <v>56958220</v>
      </c>
    </row>
    <row r="221" spans="2:13" ht="15.4">
      <c r="B221" s="8">
        <v>303</v>
      </c>
      <c r="C221" s="3" t="s">
        <v>137</v>
      </c>
      <c r="D221" s="6">
        <v>15998400</v>
      </c>
      <c r="E221" s="6">
        <v>2121000</v>
      </c>
      <c r="F221" s="6">
        <v>0</v>
      </c>
      <c r="G221" s="6">
        <v>18119400</v>
      </c>
      <c r="H221" s="6">
        <v>18900000</v>
      </c>
      <c r="I221" s="6">
        <v>1212000</v>
      </c>
      <c r="J221" s="6">
        <v>39996000</v>
      </c>
      <c r="K221" s="6">
        <v>3000000</v>
      </c>
      <c r="L221" s="6">
        <v>63108000</v>
      </c>
      <c r="M221" s="7">
        <v>81227400</v>
      </c>
    </row>
    <row r="222" spans="2:13" ht="15.4">
      <c r="B222" s="8">
        <v>444</v>
      </c>
      <c r="C222" s="3" t="s">
        <v>137</v>
      </c>
      <c r="D222" s="6">
        <v>23443200</v>
      </c>
      <c r="E222" s="6">
        <v>3108000</v>
      </c>
      <c r="F222" s="6">
        <v>0</v>
      </c>
      <c r="G222" s="6">
        <v>26551200</v>
      </c>
      <c r="H222" s="6">
        <v>0</v>
      </c>
      <c r="I222" s="6">
        <v>1776000</v>
      </c>
      <c r="J222" s="6">
        <v>58608000</v>
      </c>
      <c r="K222" s="6">
        <v>0</v>
      </c>
      <c r="L222" s="6">
        <v>60384000</v>
      </c>
      <c r="M222" s="7">
        <v>86935200</v>
      </c>
    </row>
    <row r="223" spans="2:13" ht="15.4">
      <c r="B223" s="8">
        <v>166.4</v>
      </c>
      <c r="C223" s="3" t="s">
        <v>142</v>
      </c>
      <c r="D223" s="6">
        <v>8785920</v>
      </c>
      <c r="E223" s="6">
        <v>1664000</v>
      </c>
      <c r="F223" s="6">
        <v>0</v>
      </c>
      <c r="G223" s="6">
        <v>10449920</v>
      </c>
      <c r="H223" s="6">
        <v>2700000</v>
      </c>
      <c r="I223" s="6">
        <v>665600</v>
      </c>
      <c r="J223" s="6">
        <v>21964800</v>
      </c>
      <c r="K223" s="6">
        <v>0</v>
      </c>
      <c r="L223" s="6">
        <v>25330400</v>
      </c>
      <c r="M223" s="7">
        <v>35780320</v>
      </c>
    </row>
    <row r="224" spans="2:13" ht="15.4">
      <c r="B224" s="8">
        <v>452.9</v>
      </c>
      <c r="C224" s="3" t="s">
        <v>137</v>
      </c>
      <c r="D224" s="6">
        <v>23913120</v>
      </c>
      <c r="E224" s="6">
        <v>3170300</v>
      </c>
      <c r="F224" s="6">
        <v>0</v>
      </c>
      <c r="G224" s="6">
        <v>27083420</v>
      </c>
      <c r="H224" s="6">
        <v>1350000</v>
      </c>
      <c r="I224" s="6">
        <v>1811600</v>
      </c>
      <c r="J224" s="6">
        <v>59782800</v>
      </c>
      <c r="K224" s="6">
        <v>0</v>
      </c>
      <c r="L224" s="6">
        <v>62944400</v>
      </c>
      <c r="M224" s="7">
        <v>90027820</v>
      </c>
    </row>
    <row r="225" spans="2:13" ht="15.4">
      <c r="B225" s="8">
        <v>102.7</v>
      </c>
      <c r="C225" s="3" t="s">
        <v>142</v>
      </c>
      <c r="D225" s="6">
        <v>5422560</v>
      </c>
      <c r="E225" s="6">
        <v>1027000</v>
      </c>
      <c r="F225" s="6">
        <v>0</v>
      </c>
      <c r="G225" s="6">
        <v>6449560</v>
      </c>
      <c r="H225" s="6">
        <v>0</v>
      </c>
      <c r="I225" s="6">
        <v>410800</v>
      </c>
      <c r="J225" s="6">
        <v>13556400</v>
      </c>
      <c r="K225" s="6">
        <v>0</v>
      </c>
      <c r="L225" s="6">
        <v>13967200</v>
      </c>
      <c r="M225" s="7">
        <v>20416760</v>
      </c>
    </row>
    <row r="226" spans="2:13" ht="15.4">
      <c r="B226" s="8">
        <v>438.2</v>
      </c>
      <c r="C226" s="3" t="s">
        <v>137</v>
      </c>
      <c r="D226" s="6">
        <v>23136960</v>
      </c>
      <c r="E226" s="6">
        <v>3067400</v>
      </c>
      <c r="F226" s="6">
        <v>0</v>
      </c>
      <c r="G226" s="6">
        <v>26204360</v>
      </c>
      <c r="H226" s="6">
        <v>0</v>
      </c>
      <c r="I226" s="6">
        <v>1752800</v>
      </c>
      <c r="J226" s="6">
        <v>57842400</v>
      </c>
      <c r="K226" s="6">
        <v>0</v>
      </c>
      <c r="L226" s="6">
        <v>59595200</v>
      </c>
      <c r="M226" s="7">
        <v>85799560</v>
      </c>
    </row>
    <row r="227" spans="2:13" ht="15.4">
      <c r="B227" s="8">
        <v>317.60000000000002</v>
      </c>
      <c r="C227" s="3" t="s">
        <v>137</v>
      </c>
      <c r="D227" s="6">
        <v>16769280</v>
      </c>
      <c r="E227" s="6">
        <v>2223200</v>
      </c>
      <c r="F227" s="6">
        <v>0</v>
      </c>
      <c r="G227" s="6">
        <v>18992480</v>
      </c>
      <c r="H227" s="6">
        <v>0</v>
      </c>
      <c r="I227" s="6">
        <v>1270400</v>
      </c>
      <c r="J227" s="6">
        <v>41923200</v>
      </c>
      <c r="K227" s="6">
        <v>0</v>
      </c>
      <c r="L227" s="6">
        <v>43193600</v>
      </c>
      <c r="M227" s="7">
        <v>62186080</v>
      </c>
    </row>
    <row r="228" spans="2:13" ht="15.4">
      <c r="B228" s="8">
        <v>100.1</v>
      </c>
      <c r="C228" s="3" t="s">
        <v>142</v>
      </c>
      <c r="D228" s="6">
        <v>5285280</v>
      </c>
      <c r="E228" s="6">
        <v>1001000</v>
      </c>
      <c r="F228" s="6">
        <v>0</v>
      </c>
      <c r="G228" s="6">
        <v>6286280</v>
      </c>
      <c r="H228" s="6">
        <v>2700000</v>
      </c>
      <c r="I228" s="6">
        <v>400400</v>
      </c>
      <c r="J228" s="6">
        <v>13213200</v>
      </c>
      <c r="K228" s="6">
        <v>3000000</v>
      </c>
      <c r="L228" s="6">
        <v>19313600</v>
      </c>
      <c r="M228" s="7">
        <v>25599880</v>
      </c>
    </row>
    <row r="229" spans="2:13" ht="15.4">
      <c r="B229" s="8">
        <v>509.2</v>
      </c>
      <c r="C229" s="3" t="s">
        <v>137</v>
      </c>
      <c r="D229" s="6">
        <v>26885760</v>
      </c>
      <c r="E229" s="6">
        <v>3564400</v>
      </c>
      <c r="F229" s="6">
        <v>0</v>
      </c>
      <c r="G229" s="6">
        <v>30450160</v>
      </c>
      <c r="H229" s="6">
        <v>0</v>
      </c>
      <c r="I229" s="6">
        <v>2036800</v>
      </c>
      <c r="J229" s="6">
        <v>67214400</v>
      </c>
      <c r="K229" s="6">
        <v>0</v>
      </c>
      <c r="L229" s="6">
        <v>69251200</v>
      </c>
      <c r="M229" s="7">
        <v>99701360</v>
      </c>
    </row>
    <row r="230" spans="2:13" ht="15.4">
      <c r="B230" s="8">
        <v>437.9</v>
      </c>
      <c r="C230" s="3" t="s">
        <v>137</v>
      </c>
      <c r="D230" s="6">
        <v>23121120</v>
      </c>
      <c r="E230" s="6">
        <v>3065300</v>
      </c>
      <c r="F230" s="6">
        <v>0</v>
      </c>
      <c r="G230" s="6">
        <v>26186420</v>
      </c>
      <c r="H230" s="6">
        <v>0</v>
      </c>
      <c r="I230" s="6">
        <v>1751600</v>
      </c>
      <c r="J230" s="6">
        <v>57802800</v>
      </c>
      <c r="K230" s="6">
        <v>0</v>
      </c>
      <c r="L230" s="6">
        <v>59554400</v>
      </c>
      <c r="M230" s="7">
        <v>85740820</v>
      </c>
    </row>
    <row r="231" spans="2:13" ht="15.4">
      <c r="B231" s="8">
        <v>658.1</v>
      </c>
      <c r="C231" s="3" t="s">
        <v>137</v>
      </c>
      <c r="D231" s="6">
        <v>34747680</v>
      </c>
      <c r="E231" s="6">
        <v>4606700</v>
      </c>
      <c r="F231" s="6">
        <v>0</v>
      </c>
      <c r="G231" s="6">
        <v>39354380</v>
      </c>
      <c r="H231" s="6">
        <v>0</v>
      </c>
      <c r="I231" s="6">
        <v>2632400</v>
      </c>
      <c r="J231" s="6">
        <v>86869200</v>
      </c>
      <c r="K231" s="6">
        <v>0</v>
      </c>
      <c r="L231" s="6">
        <v>89501600</v>
      </c>
      <c r="M231" s="7">
        <v>128855980</v>
      </c>
    </row>
    <row r="232" spans="2:13" ht="15.4">
      <c r="B232" s="8">
        <v>186.7</v>
      </c>
      <c r="C232" s="3" t="s">
        <v>137</v>
      </c>
      <c r="D232" s="6">
        <v>9857760</v>
      </c>
      <c r="E232" s="6">
        <v>1306900</v>
      </c>
      <c r="F232" s="6">
        <v>0</v>
      </c>
      <c r="G232" s="6">
        <v>11164660</v>
      </c>
      <c r="H232" s="6">
        <v>5400000</v>
      </c>
      <c r="I232" s="6">
        <v>746800</v>
      </c>
      <c r="J232" s="6">
        <v>24644400</v>
      </c>
      <c r="K232" s="6">
        <v>0</v>
      </c>
      <c r="L232" s="6">
        <v>30791200</v>
      </c>
      <c r="M232" s="7">
        <v>41955860</v>
      </c>
    </row>
    <row r="233" spans="2:13" ht="15.4">
      <c r="B233" s="8">
        <v>236.6</v>
      </c>
      <c r="C233" s="3" t="s">
        <v>137</v>
      </c>
      <c r="D233" s="6">
        <v>12492480</v>
      </c>
      <c r="E233" s="6">
        <v>1656200</v>
      </c>
      <c r="F233" s="6">
        <v>0</v>
      </c>
      <c r="G233" s="6">
        <v>14148680</v>
      </c>
      <c r="H233" s="6">
        <v>0</v>
      </c>
      <c r="I233" s="6">
        <v>946400</v>
      </c>
      <c r="J233" s="6">
        <v>31231200</v>
      </c>
      <c r="K233" s="6">
        <v>0</v>
      </c>
      <c r="L233" s="6">
        <v>32177600</v>
      </c>
      <c r="M233" s="7">
        <v>46326280</v>
      </c>
    </row>
    <row r="234" spans="2:13" ht="15.4">
      <c r="B234" s="8">
        <v>333.1</v>
      </c>
      <c r="C234" s="3" t="s">
        <v>137</v>
      </c>
      <c r="D234" s="6">
        <v>17587680</v>
      </c>
      <c r="E234" s="6">
        <v>2331700</v>
      </c>
      <c r="F234" s="6">
        <v>0</v>
      </c>
      <c r="G234" s="6">
        <v>19919380</v>
      </c>
      <c r="H234" s="6">
        <v>0</v>
      </c>
      <c r="I234" s="6">
        <v>1332400</v>
      </c>
      <c r="J234" s="6">
        <v>43969200</v>
      </c>
      <c r="K234" s="6">
        <v>0</v>
      </c>
      <c r="L234" s="6">
        <v>45301600</v>
      </c>
      <c r="M234" s="7">
        <v>65220980</v>
      </c>
    </row>
    <row r="235" spans="2:13" ht="15.4">
      <c r="B235" s="8">
        <v>339.9</v>
      </c>
      <c r="C235" s="3" t="s">
        <v>137</v>
      </c>
      <c r="D235" s="6">
        <v>17946720</v>
      </c>
      <c r="E235" s="6">
        <v>2379300</v>
      </c>
      <c r="F235" s="6">
        <v>0</v>
      </c>
      <c r="G235" s="6">
        <v>20326020</v>
      </c>
      <c r="H235" s="6">
        <v>0</v>
      </c>
      <c r="I235" s="6">
        <v>1359600</v>
      </c>
      <c r="J235" s="6">
        <v>44866800</v>
      </c>
      <c r="K235" s="6">
        <v>0</v>
      </c>
      <c r="L235" s="6">
        <v>46226400</v>
      </c>
      <c r="M235" s="7">
        <v>66552420</v>
      </c>
    </row>
    <row r="236" spans="2:13" ht="15.4">
      <c r="B236" s="8">
        <v>368.7</v>
      </c>
      <c r="C236" s="3" t="s">
        <v>137</v>
      </c>
      <c r="D236" s="6">
        <v>19467360</v>
      </c>
      <c r="E236" s="6">
        <v>2580900</v>
      </c>
      <c r="F236" s="6">
        <v>0</v>
      </c>
      <c r="G236" s="6">
        <v>22048260</v>
      </c>
      <c r="H236" s="6">
        <v>5400000</v>
      </c>
      <c r="I236" s="6">
        <v>1474800</v>
      </c>
      <c r="J236" s="6">
        <v>48668400</v>
      </c>
      <c r="K236" s="6">
        <v>0</v>
      </c>
      <c r="L236" s="6">
        <v>55543200</v>
      </c>
      <c r="M236" s="7">
        <v>77591460</v>
      </c>
    </row>
    <row r="237" spans="2:13" ht="15.4">
      <c r="B237" s="8">
        <v>608.6</v>
      </c>
      <c r="C237" s="3" t="s">
        <v>137</v>
      </c>
      <c r="D237" s="6">
        <v>32134080</v>
      </c>
      <c r="E237" s="6">
        <v>4260200</v>
      </c>
      <c r="F237" s="6">
        <v>0</v>
      </c>
      <c r="G237" s="6">
        <v>36394280</v>
      </c>
      <c r="H237" s="6">
        <v>0</v>
      </c>
      <c r="I237" s="6">
        <v>2434400</v>
      </c>
      <c r="J237" s="6">
        <v>80335200</v>
      </c>
      <c r="K237" s="6">
        <v>0</v>
      </c>
      <c r="L237" s="6">
        <v>82769600</v>
      </c>
      <c r="M237" s="7">
        <v>119163880</v>
      </c>
    </row>
    <row r="238" spans="2:13" ht="15.4">
      <c r="B238" s="8">
        <v>481.6</v>
      </c>
      <c r="C238" s="3" t="s">
        <v>137</v>
      </c>
      <c r="D238" s="6">
        <v>25428480</v>
      </c>
      <c r="E238" s="6">
        <v>3371200</v>
      </c>
      <c r="F238" s="6">
        <v>0</v>
      </c>
      <c r="G238" s="6">
        <v>28799680</v>
      </c>
      <c r="H238" s="6">
        <v>0</v>
      </c>
      <c r="I238" s="6">
        <v>1926400</v>
      </c>
      <c r="J238" s="6">
        <v>63571200</v>
      </c>
      <c r="K238" s="6">
        <v>0</v>
      </c>
      <c r="L238" s="6">
        <v>65497600</v>
      </c>
      <c r="M238" s="7">
        <v>94297280</v>
      </c>
    </row>
    <row r="239" spans="2:13" ht="15.4">
      <c r="B239" s="8">
        <v>319.8</v>
      </c>
      <c r="C239" s="3" t="s">
        <v>137</v>
      </c>
      <c r="D239" s="6">
        <v>16885440</v>
      </c>
      <c r="E239" s="6">
        <v>2238600</v>
      </c>
      <c r="F239" s="6">
        <v>0</v>
      </c>
      <c r="G239" s="6">
        <v>19124040</v>
      </c>
      <c r="H239" s="6">
        <v>0</v>
      </c>
      <c r="I239" s="6">
        <v>1279200</v>
      </c>
      <c r="J239" s="6">
        <v>42213600</v>
      </c>
      <c r="K239" s="6">
        <v>0</v>
      </c>
      <c r="L239" s="6">
        <v>43492800</v>
      </c>
      <c r="M239" s="7">
        <v>62616840</v>
      </c>
    </row>
    <row r="240" spans="2:13" ht="15.4">
      <c r="B240" s="8">
        <v>330.1</v>
      </c>
      <c r="C240" s="3" t="s">
        <v>142</v>
      </c>
      <c r="D240" s="6">
        <v>17429280</v>
      </c>
      <c r="E240" s="6">
        <v>3301000</v>
      </c>
      <c r="F240" s="6">
        <v>0</v>
      </c>
      <c r="G240" s="6">
        <v>20730280</v>
      </c>
      <c r="H240" s="6">
        <v>0</v>
      </c>
      <c r="I240" s="6">
        <v>1320400</v>
      </c>
      <c r="J240" s="6">
        <v>43573200</v>
      </c>
      <c r="K240" s="6">
        <v>0</v>
      </c>
      <c r="L240" s="6">
        <v>44893600</v>
      </c>
      <c r="M240" s="7">
        <v>65623880</v>
      </c>
    </row>
    <row r="241" spans="2:13" ht="15.4">
      <c r="B241" s="8">
        <v>115</v>
      </c>
      <c r="C241" s="3" t="s">
        <v>142</v>
      </c>
      <c r="D241" s="6">
        <v>6072000</v>
      </c>
      <c r="E241" s="6">
        <v>1150000</v>
      </c>
      <c r="F241" s="6">
        <v>0</v>
      </c>
      <c r="G241" s="6">
        <v>7222000</v>
      </c>
      <c r="H241" s="6">
        <v>4050000</v>
      </c>
      <c r="I241" s="6">
        <v>460000</v>
      </c>
      <c r="J241" s="6">
        <v>15180000</v>
      </c>
      <c r="K241" s="6">
        <v>0</v>
      </c>
      <c r="L241" s="6">
        <v>19690000</v>
      </c>
      <c r="M241" s="7">
        <v>26912000</v>
      </c>
    </row>
    <row r="242" spans="2:13" ht="15.4">
      <c r="B242" s="8">
        <v>221.3</v>
      </c>
      <c r="C242" s="3" t="s">
        <v>137</v>
      </c>
      <c r="D242" s="6">
        <v>11684640</v>
      </c>
      <c r="E242" s="6">
        <v>1549100</v>
      </c>
      <c r="F242" s="6">
        <v>0</v>
      </c>
      <c r="G242" s="6">
        <v>13233740</v>
      </c>
      <c r="H242" s="6">
        <v>0</v>
      </c>
      <c r="I242" s="6">
        <v>885200</v>
      </c>
      <c r="J242" s="6">
        <v>29211600</v>
      </c>
      <c r="K242" s="6">
        <v>0</v>
      </c>
      <c r="L242" s="6">
        <v>30096800</v>
      </c>
      <c r="M242" s="7">
        <v>43330540</v>
      </c>
    </row>
    <row r="243" spans="2:13" ht="15.4">
      <c r="B243" s="8">
        <v>216.8</v>
      </c>
      <c r="C243" s="3" t="s">
        <v>137</v>
      </c>
      <c r="D243" s="6">
        <v>11447040</v>
      </c>
      <c r="E243" s="6">
        <v>1517600</v>
      </c>
      <c r="F243" s="6">
        <v>0</v>
      </c>
      <c r="G243" s="6">
        <v>12964640</v>
      </c>
      <c r="H243" s="6">
        <v>0</v>
      </c>
      <c r="I243" s="6">
        <v>867200</v>
      </c>
      <c r="J243" s="6">
        <v>28617600</v>
      </c>
      <c r="K243" s="6">
        <v>0</v>
      </c>
      <c r="L243" s="6">
        <v>29484800</v>
      </c>
      <c r="M243" s="7">
        <v>42449440</v>
      </c>
    </row>
    <row r="244" spans="2:13" ht="15.4">
      <c r="B244" s="8">
        <v>149.80000000000001</v>
      </c>
      <c r="C244" s="3" t="s">
        <v>142</v>
      </c>
      <c r="D244" s="6">
        <v>7909440</v>
      </c>
      <c r="E244" s="6">
        <v>1498000</v>
      </c>
      <c r="F244" s="6">
        <v>0</v>
      </c>
      <c r="G244" s="6">
        <v>9407440</v>
      </c>
      <c r="H244" s="6">
        <v>0</v>
      </c>
      <c r="I244" s="6">
        <v>599200</v>
      </c>
      <c r="J244" s="6">
        <v>19773600</v>
      </c>
      <c r="K244" s="6">
        <v>0</v>
      </c>
      <c r="L244" s="6">
        <v>20372800</v>
      </c>
      <c r="M244" s="7">
        <v>29780240</v>
      </c>
    </row>
    <row r="245" spans="2:13" ht="15.4">
      <c r="B245" s="8">
        <v>101.4</v>
      </c>
      <c r="C245" s="3" t="s">
        <v>142</v>
      </c>
      <c r="D245" s="6">
        <v>5353920</v>
      </c>
      <c r="E245" s="6">
        <v>1014000</v>
      </c>
      <c r="F245" s="6">
        <v>0</v>
      </c>
      <c r="G245" s="6">
        <v>6367920</v>
      </c>
      <c r="H245" s="6">
        <v>13500000</v>
      </c>
      <c r="I245" s="6">
        <v>405600</v>
      </c>
      <c r="J245" s="6">
        <v>13384800</v>
      </c>
      <c r="K245" s="6">
        <v>0</v>
      </c>
      <c r="L245" s="6">
        <v>27290400</v>
      </c>
      <c r="M245" s="7">
        <v>33658320</v>
      </c>
    </row>
    <row r="246" spans="2:13" ht="15.4">
      <c r="B246" s="8">
        <v>104.8</v>
      </c>
      <c r="C246" s="3" t="s">
        <v>142</v>
      </c>
      <c r="D246" s="6">
        <v>5533440</v>
      </c>
      <c r="E246" s="6">
        <v>733600</v>
      </c>
      <c r="F246" s="6">
        <v>0</v>
      </c>
      <c r="G246" s="6">
        <v>6267040</v>
      </c>
      <c r="H246" s="6">
        <v>0</v>
      </c>
      <c r="I246" s="6">
        <v>419200</v>
      </c>
      <c r="J246" s="6">
        <v>13833600</v>
      </c>
      <c r="K246" s="6">
        <v>0</v>
      </c>
      <c r="L246" s="6">
        <v>14252800</v>
      </c>
      <c r="M246" s="7">
        <v>20519840</v>
      </c>
    </row>
    <row r="247" spans="2:13" ht="15.4">
      <c r="B247" s="8">
        <v>486.6</v>
      </c>
      <c r="C247" s="3" t="s">
        <v>142</v>
      </c>
      <c r="D247" s="6">
        <v>25692480</v>
      </c>
      <c r="E247" s="6">
        <v>3406200</v>
      </c>
      <c r="F247" s="6">
        <v>0</v>
      </c>
      <c r="G247" s="6">
        <v>29098680</v>
      </c>
      <c r="H247" s="6">
        <v>0</v>
      </c>
      <c r="I247" s="6">
        <v>1946400</v>
      </c>
      <c r="J247" s="6">
        <v>64231200</v>
      </c>
      <c r="K247" s="6">
        <v>0</v>
      </c>
      <c r="L247" s="6">
        <v>66177600</v>
      </c>
      <c r="M247" s="7">
        <v>95276280</v>
      </c>
    </row>
    <row r="248" spans="2:13" ht="15.4">
      <c r="B248" s="8">
        <v>153.80000000000001</v>
      </c>
      <c r="C248" s="3" t="s">
        <v>137</v>
      </c>
      <c r="D248" s="6">
        <v>8120640</v>
      </c>
      <c r="E248" s="6">
        <v>1076600</v>
      </c>
      <c r="F248" s="6">
        <v>0</v>
      </c>
      <c r="G248" s="6">
        <v>9197240</v>
      </c>
      <c r="H248" s="6">
        <v>0</v>
      </c>
      <c r="I248" s="6">
        <v>615200</v>
      </c>
      <c r="J248" s="6">
        <v>20301600</v>
      </c>
      <c r="K248" s="6">
        <v>0</v>
      </c>
      <c r="L248" s="6">
        <v>20916800</v>
      </c>
      <c r="M248" s="7">
        <v>30114040</v>
      </c>
    </row>
    <row r="249" spans="2:13" ht="15.4">
      <c r="B249" s="8">
        <v>133.6</v>
      </c>
      <c r="C249" s="3" t="s">
        <v>142</v>
      </c>
      <c r="D249" s="6">
        <v>7054080</v>
      </c>
      <c r="E249" s="6">
        <v>1336000</v>
      </c>
      <c r="F249" s="6">
        <v>0</v>
      </c>
      <c r="G249" s="6">
        <v>8390080</v>
      </c>
      <c r="H249" s="6">
        <v>6750000</v>
      </c>
      <c r="I249" s="6">
        <v>534400</v>
      </c>
      <c r="J249" s="6">
        <v>17635200</v>
      </c>
      <c r="K249" s="6">
        <v>0</v>
      </c>
      <c r="L249" s="6">
        <v>24919600</v>
      </c>
      <c r="M249" s="7">
        <v>33309680</v>
      </c>
    </row>
    <row r="250" spans="2:13" ht="15.4">
      <c r="B250" s="8">
        <v>179.7</v>
      </c>
      <c r="C250" s="3" t="s">
        <v>137</v>
      </c>
      <c r="D250" s="6">
        <v>9488160</v>
      </c>
      <c r="E250" s="6">
        <v>1257900</v>
      </c>
      <c r="F250" s="6">
        <v>0</v>
      </c>
      <c r="G250" s="6">
        <v>10746060</v>
      </c>
      <c r="H250" s="6">
        <v>0</v>
      </c>
      <c r="I250" s="6">
        <v>718800</v>
      </c>
      <c r="J250" s="6">
        <v>23720400</v>
      </c>
      <c r="K250" s="6">
        <v>0</v>
      </c>
      <c r="L250" s="6">
        <v>24439200</v>
      </c>
      <c r="M250" s="7">
        <v>35185260</v>
      </c>
    </row>
    <row r="251" spans="2:13" ht="15.4">
      <c r="B251" s="8">
        <v>291.60000000000002</v>
      </c>
      <c r="C251" s="3" t="s">
        <v>137</v>
      </c>
      <c r="D251" s="6">
        <v>15396480</v>
      </c>
      <c r="E251" s="6">
        <v>2041200</v>
      </c>
      <c r="F251" s="6">
        <v>0</v>
      </c>
      <c r="G251" s="6">
        <v>17437680</v>
      </c>
      <c r="H251" s="6">
        <v>0</v>
      </c>
      <c r="I251" s="6">
        <v>1166400</v>
      </c>
      <c r="J251" s="6">
        <v>38491200</v>
      </c>
      <c r="K251" s="6">
        <v>0</v>
      </c>
      <c r="L251" s="6">
        <v>39657600</v>
      </c>
      <c r="M251" s="7">
        <v>57095280</v>
      </c>
    </row>
    <row r="252" spans="2:13" ht="15.4">
      <c r="B252" s="8">
        <v>172.5</v>
      </c>
      <c r="C252" s="3" t="s">
        <v>142</v>
      </c>
      <c r="D252" s="6">
        <v>9108000</v>
      </c>
      <c r="E252" s="6">
        <v>1725000</v>
      </c>
      <c r="F252" s="6">
        <v>0</v>
      </c>
      <c r="G252" s="6">
        <v>10833000</v>
      </c>
      <c r="H252" s="6">
        <v>1350000</v>
      </c>
      <c r="I252" s="6">
        <v>690000</v>
      </c>
      <c r="J252" s="6">
        <v>22770000</v>
      </c>
      <c r="K252" s="6">
        <v>0</v>
      </c>
      <c r="L252" s="6">
        <v>24810000</v>
      </c>
      <c r="M252" s="7">
        <v>35643000</v>
      </c>
    </row>
    <row r="253" spans="2:13" ht="15.4">
      <c r="B253" s="8">
        <v>142.5</v>
      </c>
      <c r="C253" s="3" t="s">
        <v>137</v>
      </c>
      <c r="D253" s="6">
        <v>7524000</v>
      </c>
      <c r="E253" s="6">
        <v>997500</v>
      </c>
      <c r="F253" s="6">
        <v>0</v>
      </c>
      <c r="G253" s="6">
        <v>8521500</v>
      </c>
      <c r="H253" s="6">
        <v>0</v>
      </c>
      <c r="I253" s="6">
        <v>570000</v>
      </c>
      <c r="J253" s="6">
        <v>18810000</v>
      </c>
      <c r="K253" s="6">
        <v>0</v>
      </c>
      <c r="L253" s="6">
        <v>19380000</v>
      </c>
      <c r="M253" s="7">
        <v>27901500</v>
      </c>
    </row>
    <row r="254" spans="2:13" ht="15.4">
      <c r="B254" s="8">
        <v>516.1</v>
      </c>
      <c r="C254" s="3" t="s">
        <v>142</v>
      </c>
      <c r="D254" s="6">
        <v>27250080</v>
      </c>
      <c r="E254" s="6">
        <v>5161000</v>
      </c>
      <c r="F254" s="6">
        <v>0</v>
      </c>
      <c r="G254" s="6">
        <v>32411080</v>
      </c>
      <c r="H254" s="6">
        <v>0</v>
      </c>
      <c r="I254" s="6">
        <v>2064400</v>
      </c>
      <c r="J254" s="6">
        <v>68125200</v>
      </c>
      <c r="K254" s="6">
        <v>0</v>
      </c>
      <c r="L254" s="6">
        <v>70189600</v>
      </c>
      <c r="M254" s="7">
        <v>102600680</v>
      </c>
    </row>
    <row r="255" spans="2:13" ht="15.4">
      <c r="B255" s="8">
        <v>225.8</v>
      </c>
      <c r="C255" s="3" t="s">
        <v>142</v>
      </c>
      <c r="D255" s="6">
        <v>11922240</v>
      </c>
      <c r="E255" s="6">
        <v>2258000</v>
      </c>
      <c r="F255" s="6">
        <v>0</v>
      </c>
      <c r="G255" s="6">
        <v>14180240</v>
      </c>
      <c r="H255" s="6">
        <v>1350000</v>
      </c>
      <c r="I255" s="6">
        <v>903200</v>
      </c>
      <c r="J255" s="6">
        <v>29805600</v>
      </c>
      <c r="K255" s="6">
        <v>0</v>
      </c>
      <c r="L255" s="6">
        <v>32058800</v>
      </c>
      <c r="M255" s="7">
        <v>46239040</v>
      </c>
    </row>
    <row r="256" spans="2:13" ht="15.4">
      <c r="B256" s="8">
        <v>129.69999999999999</v>
      </c>
      <c r="C256" s="3" t="s">
        <v>142</v>
      </c>
      <c r="D256" s="6">
        <v>6848160</v>
      </c>
      <c r="E256" s="6">
        <v>1297000</v>
      </c>
      <c r="F256" s="6">
        <v>0</v>
      </c>
      <c r="G256" s="6">
        <v>8145160</v>
      </c>
      <c r="H256" s="6">
        <v>1350000</v>
      </c>
      <c r="I256" s="6">
        <v>518800</v>
      </c>
      <c r="J256" s="6">
        <v>17120400</v>
      </c>
      <c r="K256" s="6">
        <v>0</v>
      </c>
      <c r="L256" s="6">
        <v>18989200</v>
      </c>
      <c r="M256" s="7">
        <v>27134360</v>
      </c>
    </row>
    <row r="257" spans="2:13" ht="15.4">
      <c r="B257" s="8">
        <v>487.2</v>
      </c>
      <c r="C257" s="3" t="s">
        <v>137</v>
      </c>
      <c r="D257" s="6">
        <v>25724160</v>
      </c>
      <c r="E257" s="6">
        <v>3410400</v>
      </c>
      <c r="F257" s="6">
        <v>0</v>
      </c>
      <c r="G257" s="6">
        <v>29134560</v>
      </c>
      <c r="H257" s="6">
        <v>0</v>
      </c>
      <c r="I257" s="6">
        <v>1948800</v>
      </c>
      <c r="J257" s="6">
        <v>64310400</v>
      </c>
      <c r="K257" s="6">
        <v>0</v>
      </c>
      <c r="L257" s="6">
        <v>66259200</v>
      </c>
      <c r="M257" s="7">
        <v>95393760</v>
      </c>
    </row>
    <row r="258" spans="2:13" ht="15.4">
      <c r="B258" s="9"/>
      <c r="C258" s="3" t="s">
        <v>142</v>
      </c>
      <c r="D258" s="10">
        <v>0</v>
      </c>
      <c r="E258" s="10">
        <v>0</v>
      </c>
      <c r="F258" s="6">
        <v>0</v>
      </c>
      <c r="G258" s="10">
        <v>0</v>
      </c>
      <c r="H258" s="10">
        <v>9450000</v>
      </c>
      <c r="I258" s="10">
        <v>0</v>
      </c>
      <c r="J258" s="10">
        <v>0</v>
      </c>
      <c r="K258" s="6">
        <v>0</v>
      </c>
      <c r="L258" s="10">
        <v>9450000</v>
      </c>
      <c r="M258" s="7">
        <v>9450000</v>
      </c>
    </row>
    <row r="259" spans="2:13" ht="15.4">
      <c r="B259" s="9">
        <v>599.70000000000005</v>
      </c>
      <c r="C259" s="3" t="s">
        <v>137</v>
      </c>
      <c r="D259" s="10">
        <v>31664160</v>
      </c>
      <c r="E259" s="10">
        <v>4197900</v>
      </c>
      <c r="F259" s="6">
        <v>0</v>
      </c>
      <c r="G259" s="10">
        <v>35862060</v>
      </c>
      <c r="H259" s="10">
        <v>0</v>
      </c>
      <c r="I259" s="10">
        <v>2398800</v>
      </c>
      <c r="J259" s="10">
        <v>79160400</v>
      </c>
      <c r="K259" s="6">
        <v>0</v>
      </c>
      <c r="L259" s="10">
        <v>81559200</v>
      </c>
      <c r="M259" s="7">
        <v>117421260</v>
      </c>
    </row>
    <row r="260" spans="2:13" ht="15.4">
      <c r="B260" s="9">
        <v>643.29999999999995</v>
      </c>
      <c r="C260" s="3" t="s">
        <v>137</v>
      </c>
      <c r="D260" s="10">
        <v>33966240</v>
      </c>
      <c r="E260" s="10">
        <v>4503100</v>
      </c>
      <c r="F260" s="6">
        <v>0</v>
      </c>
      <c r="G260" s="10">
        <v>38469340</v>
      </c>
      <c r="H260" s="10">
        <v>0</v>
      </c>
      <c r="I260" s="10">
        <v>2573200</v>
      </c>
      <c r="J260" s="10">
        <v>84915600</v>
      </c>
      <c r="K260" s="6">
        <v>0</v>
      </c>
      <c r="L260" s="10">
        <v>87488800</v>
      </c>
      <c r="M260" s="7">
        <v>125958140</v>
      </c>
    </row>
    <row r="261" spans="2:13" ht="15.4">
      <c r="B261" s="9"/>
      <c r="C261" s="3" t="s">
        <v>142</v>
      </c>
      <c r="D261" s="10">
        <v>0</v>
      </c>
      <c r="E261" s="10">
        <v>0</v>
      </c>
      <c r="F261" s="6">
        <v>0</v>
      </c>
      <c r="G261" s="10">
        <v>0</v>
      </c>
      <c r="H261" s="10">
        <v>4050000</v>
      </c>
      <c r="I261" s="10">
        <v>0</v>
      </c>
      <c r="J261" s="10">
        <v>0</v>
      </c>
      <c r="K261" s="6">
        <v>0</v>
      </c>
      <c r="L261" s="10">
        <v>4050000</v>
      </c>
      <c r="M261" s="7">
        <v>4050000</v>
      </c>
    </row>
    <row r="262" spans="2:13" ht="15.4">
      <c r="B262" s="9">
        <v>317.89999999999998</v>
      </c>
      <c r="C262" s="3" t="s">
        <v>137</v>
      </c>
      <c r="D262" s="10">
        <v>16785120</v>
      </c>
      <c r="E262" s="10">
        <v>2225300</v>
      </c>
      <c r="F262" s="6">
        <v>0</v>
      </c>
      <c r="G262" s="10">
        <v>19010420</v>
      </c>
      <c r="H262" s="10">
        <v>0</v>
      </c>
      <c r="I262" s="10">
        <v>1271600</v>
      </c>
      <c r="J262" s="10">
        <v>41962800</v>
      </c>
      <c r="K262" s="6">
        <v>0</v>
      </c>
      <c r="L262" s="10">
        <v>43234400</v>
      </c>
      <c r="M262" s="7">
        <v>62244820</v>
      </c>
    </row>
    <row r="263" spans="2:13" ht="15.4">
      <c r="B263" s="9">
        <v>547.1</v>
      </c>
      <c r="C263" s="3" t="s">
        <v>137</v>
      </c>
      <c r="D263" s="10">
        <v>28886880</v>
      </c>
      <c r="E263" s="10">
        <v>3829700</v>
      </c>
      <c r="F263" s="6">
        <v>0</v>
      </c>
      <c r="G263" s="10">
        <v>32716580</v>
      </c>
      <c r="H263" s="10">
        <v>16200000</v>
      </c>
      <c r="I263" s="10">
        <v>2188400</v>
      </c>
      <c r="J263" s="10">
        <v>72217200</v>
      </c>
      <c r="K263" s="10">
        <v>3000000</v>
      </c>
      <c r="L263" s="10">
        <v>93605600</v>
      </c>
      <c r="M263" s="7">
        <v>126322180</v>
      </c>
    </row>
    <row r="264" spans="2:13" ht="15.4">
      <c r="B264" s="9">
        <v>514.5</v>
      </c>
      <c r="C264" s="3" t="s">
        <v>139</v>
      </c>
      <c r="D264" s="10">
        <v>27165600</v>
      </c>
      <c r="E264" s="10">
        <v>3601500</v>
      </c>
      <c r="F264" s="6">
        <v>0</v>
      </c>
      <c r="G264" s="10">
        <v>30767100</v>
      </c>
      <c r="H264" s="10">
        <v>0</v>
      </c>
      <c r="I264" s="10">
        <v>2058000</v>
      </c>
      <c r="J264" s="10">
        <v>67914000</v>
      </c>
      <c r="K264" s="6">
        <v>0</v>
      </c>
      <c r="L264" s="10">
        <v>69972000</v>
      </c>
      <c r="M264" s="7">
        <v>100739100</v>
      </c>
    </row>
    <row r="265" spans="2:13" ht="15.4">
      <c r="B265" s="9">
        <v>372</v>
      </c>
      <c r="C265" s="3" t="s">
        <v>137</v>
      </c>
      <c r="D265" s="10">
        <v>19641600</v>
      </c>
      <c r="E265" s="10">
        <v>2604000</v>
      </c>
      <c r="F265" s="6">
        <v>0</v>
      </c>
      <c r="G265" s="10">
        <v>22245600</v>
      </c>
      <c r="H265" s="10">
        <v>0</v>
      </c>
      <c r="I265" s="10">
        <v>1488000</v>
      </c>
      <c r="J265" s="10">
        <v>49104000</v>
      </c>
      <c r="K265" s="6">
        <v>0</v>
      </c>
      <c r="L265" s="10">
        <v>50592000</v>
      </c>
      <c r="M265" s="7">
        <v>72837600</v>
      </c>
    </row>
    <row r="266" spans="2:13" ht="15.4">
      <c r="B266" s="9">
        <v>522.79999999999995</v>
      </c>
      <c r="C266" s="3" t="s">
        <v>137</v>
      </c>
      <c r="D266" s="10">
        <v>27603840</v>
      </c>
      <c r="E266" s="10">
        <v>3659600</v>
      </c>
      <c r="F266" s="6">
        <v>0</v>
      </c>
      <c r="G266" s="10">
        <v>31263440</v>
      </c>
      <c r="H266" s="10">
        <v>0</v>
      </c>
      <c r="I266" s="10">
        <v>2091200</v>
      </c>
      <c r="J266" s="10">
        <v>69009600</v>
      </c>
      <c r="K266" s="6">
        <v>0</v>
      </c>
      <c r="L266" s="10">
        <v>71100800</v>
      </c>
      <c r="M266" s="7">
        <v>102364240</v>
      </c>
    </row>
    <row r="267" spans="2:13" ht="15.4">
      <c r="B267" s="9">
        <v>164.9</v>
      </c>
      <c r="C267" s="3" t="s">
        <v>137</v>
      </c>
      <c r="D267" s="10">
        <v>8706720</v>
      </c>
      <c r="E267" s="10">
        <v>1154300</v>
      </c>
      <c r="F267" s="6">
        <v>0</v>
      </c>
      <c r="G267" s="10">
        <v>9861020</v>
      </c>
      <c r="H267" s="10">
        <v>0</v>
      </c>
      <c r="I267" s="10">
        <v>659600</v>
      </c>
      <c r="J267" s="10">
        <v>21766800</v>
      </c>
      <c r="K267" s="6">
        <v>0</v>
      </c>
      <c r="L267" s="10">
        <v>22426400</v>
      </c>
      <c r="M267" s="7">
        <v>32287420</v>
      </c>
    </row>
    <row r="268" spans="2:13" ht="15.4">
      <c r="B268" s="9">
        <v>172.9</v>
      </c>
      <c r="C268" s="3" t="s">
        <v>137</v>
      </c>
      <c r="D268" s="10">
        <v>9129120</v>
      </c>
      <c r="E268" s="10">
        <v>1210300</v>
      </c>
      <c r="F268" s="6">
        <v>0</v>
      </c>
      <c r="G268" s="10">
        <v>10339420</v>
      </c>
      <c r="H268" s="10">
        <v>0</v>
      </c>
      <c r="I268" s="10">
        <v>691600</v>
      </c>
      <c r="J268" s="10">
        <v>22822800</v>
      </c>
      <c r="K268" s="6">
        <v>0</v>
      </c>
      <c r="L268" s="10">
        <v>23514400</v>
      </c>
      <c r="M268" s="7">
        <v>33853820</v>
      </c>
    </row>
    <row r="269" spans="2:13" ht="15.4">
      <c r="B269" s="9">
        <v>563.5</v>
      </c>
      <c r="C269" s="3" t="s">
        <v>137</v>
      </c>
      <c r="D269" s="10">
        <v>29752800</v>
      </c>
      <c r="E269" s="10">
        <v>3944500</v>
      </c>
      <c r="F269" s="6">
        <v>0</v>
      </c>
      <c r="G269" s="10">
        <v>33697300</v>
      </c>
      <c r="H269" s="10">
        <v>0</v>
      </c>
      <c r="I269" s="10">
        <v>2254000</v>
      </c>
      <c r="J269" s="10">
        <v>74382000</v>
      </c>
      <c r="K269" s="6">
        <v>0</v>
      </c>
      <c r="L269" s="10">
        <v>76636000</v>
      </c>
      <c r="M269" s="7">
        <v>110333300</v>
      </c>
    </row>
    <row r="270" spans="2:13" ht="15.4">
      <c r="B270" s="9">
        <v>460.8</v>
      </c>
      <c r="C270" s="3" t="s">
        <v>137</v>
      </c>
      <c r="D270" s="10">
        <v>24330240</v>
      </c>
      <c r="E270" s="10">
        <v>3225600</v>
      </c>
      <c r="F270" s="6">
        <v>0</v>
      </c>
      <c r="G270" s="10">
        <v>27555840</v>
      </c>
      <c r="H270" s="10">
        <v>2700000</v>
      </c>
      <c r="I270" s="10">
        <v>1843200</v>
      </c>
      <c r="J270" s="10">
        <v>60825600</v>
      </c>
      <c r="K270" s="10">
        <v>3000000</v>
      </c>
      <c r="L270" s="10">
        <v>68368800</v>
      </c>
      <c r="M270" s="7">
        <v>95924640</v>
      </c>
    </row>
    <row r="271" spans="2:13" ht="15.4">
      <c r="B271" s="9">
        <v>189</v>
      </c>
      <c r="C271" s="3" t="s">
        <v>142</v>
      </c>
      <c r="D271" s="10">
        <v>9979200</v>
      </c>
      <c r="E271" s="10">
        <v>1890000</v>
      </c>
      <c r="F271" s="6">
        <v>0</v>
      </c>
      <c r="G271" s="10">
        <v>11869200</v>
      </c>
      <c r="H271" s="10">
        <v>13500000</v>
      </c>
      <c r="I271" s="10">
        <v>756000</v>
      </c>
      <c r="J271" s="10">
        <v>24948000</v>
      </c>
      <c r="K271" s="10">
        <v>3000000</v>
      </c>
      <c r="L271" s="10">
        <v>42204000</v>
      </c>
      <c r="M271" s="7">
        <v>54073200</v>
      </c>
    </row>
    <row r="272" spans="2:13" ht="15.4">
      <c r="B272" s="9">
        <v>241.7</v>
      </c>
      <c r="C272" s="3" t="s">
        <v>137</v>
      </c>
      <c r="D272" s="10">
        <v>12761760</v>
      </c>
      <c r="E272" s="10">
        <v>1691900</v>
      </c>
      <c r="F272" s="6">
        <v>0</v>
      </c>
      <c r="G272" s="10">
        <v>14453660</v>
      </c>
      <c r="H272" s="10">
        <v>0</v>
      </c>
      <c r="I272" s="10">
        <v>966800</v>
      </c>
      <c r="J272" s="10">
        <v>31904400</v>
      </c>
      <c r="K272" s="6">
        <v>0</v>
      </c>
      <c r="L272" s="10">
        <v>32871200</v>
      </c>
      <c r="M272" s="7">
        <v>47324860</v>
      </c>
    </row>
    <row r="273" spans="2:13" ht="15.4">
      <c r="B273" s="9">
        <v>354.3</v>
      </c>
      <c r="C273" s="3" t="s">
        <v>137</v>
      </c>
      <c r="D273" s="10">
        <v>18707040</v>
      </c>
      <c r="E273" s="10">
        <v>2480100</v>
      </c>
      <c r="F273" s="6">
        <v>0</v>
      </c>
      <c r="G273" s="10">
        <v>21187140</v>
      </c>
      <c r="H273" s="10">
        <v>0</v>
      </c>
      <c r="I273" s="10">
        <v>1417200</v>
      </c>
      <c r="J273" s="10">
        <v>46767600</v>
      </c>
      <c r="K273" s="6">
        <v>0</v>
      </c>
      <c r="L273" s="10">
        <v>48184800</v>
      </c>
      <c r="M273" s="7">
        <v>69371940</v>
      </c>
    </row>
    <row r="274" spans="2:13" ht="15.4">
      <c r="B274" s="9">
        <v>395.5</v>
      </c>
      <c r="C274" s="3" t="s">
        <v>137</v>
      </c>
      <c r="D274" s="10">
        <v>20882400</v>
      </c>
      <c r="E274" s="10">
        <v>2768500</v>
      </c>
      <c r="F274" s="6">
        <v>0</v>
      </c>
      <c r="G274" s="10">
        <v>23650900</v>
      </c>
      <c r="H274" s="10">
        <v>0</v>
      </c>
      <c r="I274" s="10">
        <v>1582000</v>
      </c>
      <c r="J274" s="10">
        <v>52206000</v>
      </c>
      <c r="K274" s="6">
        <v>0</v>
      </c>
      <c r="L274" s="10">
        <v>53788000</v>
      </c>
      <c r="M274" s="7">
        <v>77438900</v>
      </c>
    </row>
    <row r="275" spans="2:13">
      <c r="B275" s="11">
        <v>174</v>
      </c>
      <c r="C275" s="12" t="s">
        <v>137</v>
      </c>
      <c r="D275" s="13">
        <v>9187200</v>
      </c>
      <c r="E275" s="13">
        <v>1218000</v>
      </c>
      <c r="F275" s="10">
        <v>0</v>
      </c>
      <c r="G275" s="10">
        <v>10405200</v>
      </c>
      <c r="H275" s="10">
        <v>6750000</v>
      </c>
      <c r="I275" s="14">
        <v>696000</v>
      </c>
      <c r="J275" s="10">
        <v>22968000</v>
      </c>
      <c r="K275" s="15">
        <v>0</v>
      </c>
      <c r="L275" s="10">
        <v>30414000</v>
      </c>
      <c r="M275" s="7">
        <v>40819200</v>
      </c>
    </row>
    <row r="276" spans="2:13">
      <c r="B276" s="11">
        <v>381.5</v>
      </c>
      <c r="C276" s="12" t="s">
        <v>137</v>
      </c>
      <c r="D276" s="10">
        <v>20143200</v>
      </c>
      <c r="E276" s="13">
        <v>2670500</v>
      </c>
      <c r="F276" s="10">
        <v>0</v>
      </c>
      <c r="G276" s="10">
        <v>22813700</v>
      </c>
      <c r="H276" s="10">
        <v>0</v>
      </c>
      <c r="I276" s="14">
        <v>1526000</v>
      </c>
      <c r="J276" s="10">
        <v>50358000</v>
      </c>
      <c r="K276" s="15">
        <v>0</v>
      </c>
      <c r="L276" s="10">
        <v>51884000</v>
      </c>
      <c r="M276" s="7">
        <v>74697700</v>
      </c>
    </row>
    <row r="277" spans="2:13">
      <c r="B277" s="11">
        <v>143.69999999999999</v>
      </c>
      <c r="C277" s="12" t="s">
        <v>137</v>
      </c>
      <c r="D277" s="10">
        <v>7587360</v>
      </c>
      <c r="E277" s="13">
        <v>1005900</v>
      </c>
      <c r="F277" s="10">
        <v>0</v>
      </c>
      <c r="G277" s="10">
        <v>8593260</v>
      </c>
      <c r="H277" s="10">
        <v>0</v>
      </c>
      <c r="I277" s="14">
        <v>574800</v>
      </c>
      <c r="J277" s="10">
        <v>18968400</v>
      </c>
      <c r="K277" s="15">
        <v>0</v>
      </c>
      <c r="L277" s="10">
        <v>19543200</v>
      </c>
      <c r="M277" s="7">
        <v>28136460</v>
      </c>
    </row>
    <row r="278" spans="2:13">
      <c r="B278" s="11">
        <v>214.8</v>
      </c>
      <c r="C278" s="12" t="s">
        <v>137</v>
      </c>
      <c r="D278" s="10">
        <v>11341440</v>
      </c>
      <c r="E278" s="13">
        <v>1503600</v>
      </c>
      <c r="F278" s="10">
        <v>0</v>
      </c>
      <c r="G278" s="10">
        <v>12845040</v>
      </c>
      <c r="H278" s="10">
        <v>4050000</v>
      </c>
      <c r="I278" s="14">
        <v>859200</v>
      </c>
      <c r="J278" s="10">
        <v>28353600</v>
      </c>
      <c r="K278" s="15">
        <v>0</v>
      </c>
      <c r="L278" s="10">
        <v>33262800</v>
      </c>
      <c r="M278" s="7">
        <v>46107840</v>
      </c>
    </row>
    <row r="279" spans="2:13">
      <c r="B279" s="11">
        <v>363.3</v>
      </c>
      <c r="C279" s="12" t="s">
        <v>137</v>
      </c>
      <c r="D279" s="10">
        <v>19182240</v>
      </c>
      <c r="E279" s="13">
        <v>2543100</v>
      </c>
      <c r="F279" s="10">
        <v>0</v>
      </c>
      <c r="G279" s="10">
        <v>21725340</v>
      </c>
      <c r="H279" s="10">
        <v>0</v>
      </c>
      <c r="I279" s="14">
        <v>1453200</v>
      </c>
      <c r="J279" s="10">
        <v>47955600</v>
      </c>
      <c r="K279" s="15">
        <v>0</v>
      </c>
      <c r="L279" s="10">
        <v>49408800</v>
      </c>
      <c r="M279" s="7">
        <v>71134140</v>
      </c>
    </row>
    <row r="280" spans="2:13">
      <c r="B280" s="11">
        <v>204.9</v>
      </c>
      <c r="C280" s="12" t="s">
        <v>142</v>
      </c>
      <c r="D280" s="10">
        <v>10818720</v>
      </c>
      <c r="E280" s="13">
        <v>2049000</v>
      </c>
      <c r="F280" s="10">
        <v>0</v>
      </c>
      <c r="G280" s="10">
        <v>12867720</v>
      </c>
      <c r="H280" s="10">
        <v>0</v>
      </c>
      <c r="I280" s="14">
        <v>819600</v>
      </c>
      <c r="J280" s="10">
        <v>27046800</v>
      </c>
      <c r="K280" s="15">
        <v>0</v>
      </c>
      <c r="L280" s="10">
        <v>27866400</v>
      </c>
      <c r="M280" s="7">
        <v>40734120</v>
      </c>
    </row>
    <row r="281" spans="2:13">
      <c r="B281" s="16">
        <v>144.69999999999999</v>
      </c>
      <c r="C281" s="12" t="s">
        <v>137</v>
      </c>
      <c r="D281" s="10">
        <v>7640160</v>
      </c>
      <c r="E281" s="13">
        <v>1012900</v>
      </c>
      <c r="F281" s="10">
        <v>0</v>
      </c>
      <c r="G281" s="10">
        <v>8653060</v>
      </c>
      <c r="H281" s="10">
        <v>4050000</v>
      </c>
      <c r="I281" s="14">
        <v>578800</v>
      </c>
      <c r="J281" s="10">
        <v>19100400</v>
      </c>
      <c r="K281" s="15">
        <v>0</v>
      </c>
      <c r="L281" s="10">
        <v>23729200</v>
      </c>
      <c r="M281" s="7">
        <v>32382260</v>
      </c>
    </row>
    <row r="282" spans="2:13">
      <c r="B282" s="16">
        <v>214.8</v>
      </c>
      <c r="C282" s="12" t="s">
        <v>137</v>
      </c>
      <c r="D282" s="10">
        <v>11341440</v>
      </c>
      <c r="E282" s="13">
        <v>1503600</v>
      </c>
      <c r="F282" s="10">
        <v>0</v>
      </c>
      <c r="G282" s="10">
        <v>12845040</v>
      </c>
      <c r="H282" s="10">
        <v>9450000</v>
      </c>
      <c r="I282" s="14">
        <v>859200</v>
      </c>
      <c r="J282" s="10">
        <v>28353600</v>
      </c>
      <c r="K282" s="15">
        <v>0</v>
      </c>
      <c r="L282" s="10">
        <v>38662800</v>
      </c>
      <c r="M282" s="7">
        <v>51507840</v>
      </c>
    </row>
    <row r="283" spans="2:13">
      <c r="B283" s="16">
        <v>100</v>
      </c>
      <c r="C283" s="12" t="s">
        <v>137</v>
      </c>
      <c r="D283" s="10">
        <v>5280000</v>
      </c>
      <c r="E283" s="13">
        <v>700000</v>
      </c>
      <c r="F283" s="10">
        <v>0</v>
      </c>
      <c r="G283" s="10">
        <v>5980000</v>
      </c>
      <c r="H283" s="10">
        <v>2700000</v>
      </c>
      <c r="I283" s="14">
        <v>400000</v>
      </c>
      <c r="J283" s="10">
        <v>13200000</v>
      </c>
      <c r="K283" s="15">
        <v>0</v>
      </c>
      <c r="L283" s="10">
        <v>16300000</v>
      </c>
      <c r="M283" s="7">
        <v>22280000</v>
      </c>
    </row>
    <row r="284" spans="2:13">
      <c r="B284" s="11">
        <v>92.8</v>
      </c>
      <c r="C284" s="12" t="s">
        <v>139</v>
      </c>
      <c r="D284" s="10">
        <v>4899840</v>
      </c>
      <c r="E284" s="13">
        <v>649600</v>
      </c>
      <c r="F284" s="10">
        <v>0</v>
      </c>
      <c r="G284" s="10">
        <v>5549440</v>
      </c>
      <c r="H284" s="10">
        <v>0</v>
      </c>
      <c r="I284" s="14">
        <v>371200</v>
      </c>
      <c r="J284" s="10">
        <v>12249600</v>
      </c>
      <c r="K284" s="15">
        <v>0</v>
      </c>
      <c r="L284" s="10">
        <v>12620800</v>
      </c>
      <c r="M284" s="7">
        <v>18170240</v>
      </c>
    </row>
    <row r="285" spans="2:13">
      <c r="B285" s="11">
        <v>292.7</v>
      </c>
      <c r="C285" s="12" t="s">
        <v>139</v>
      </c>
      <c r="D285" s="10">
        <v>15454560</v>
      </c>
      <c r="E285" s="13">
        <v>2048900</v>
      </c>
      <c r="F285" s="10">
        <v>0</v>
      </c>
      <c r="G285" s="10">
        <v>17503460</v>
      </c>
      <c r="H285" s="10">
        <v>0</v>
      </c>
      <c r="I285" s="14">
        <v>1170800</v>
      </c>
      <c r="J285" s="10">
        <v>38636400</v>
      </c>
      <c r="K285" s="15">
        <v>0</v>
      </c>
      <c r="L285" s="10">
        <v>39807200</v>
      </c>
      <c r="M285" s="7">
        <v>57310660</v>
      </c>
    </row>
    <row r="286" spans="2:13">
      <c r="B286" s="11">
        <v>350</v>
      </c>
      <c r="C286" s="12" t="s">
        <v>137</v>
      </c>
      <c r="D286" s="10">
        <v>18480000</v>
      </c>
      <c r="E286" s="13">
        <v>2450000</v>
      </c>
      <c r="F286" s="10">
        <v>0</v>
      </c>
      <c r="G286" s="10">
        <v>20930000</v>
      </c>
      <c r="H286" s="10">
        <v>0</v>
      </c>
      <c r="I286" s="14">
        <v>1400000</v>
      </c>
      <c r="J286" s="10">
        <v>46200000</v>
      </c>
      <c r="K286" s="15">
        <v>0</v>
      </c>
      <c r="L286" s="10">
        <v>47600000</v>
      </c>
      <c r="M286" s="7">
        <v>68530000</v>
      </c>
    </row>
    <row r="287" spans="2:13">
      <c r="B287" s="16">
        <v>237.4</v>
      </c>
      <c r="C287" s="12" t="s">
        <v>137</v>
      </c>
      <c r="D287" s="10">
        <v>12534720</v>
      </c>
      <c r="E287" s="13">
        <v>1661800</v>
      </c>
      <c r="F287" s="10">
        <v>0</v>
      </c>
      <c r="G287" s="10">
        <v>14196520</v>
      </c>
      <c r="H287" s="10">
        <v>1350000</v>
      </c>
      <c r="I287" s="14">
        <v>949600</v>
      </c>
      <c r="J287" s="10">
        <v>31336800</v>
      </c>
      <c r="K287" s="15">
        <v>0</v>
      </c>
      <c r="L287" s="10">
        <v>33636400</v>
      </c>
      <c r="M287" s="7">
        <v>47832920</v>
      </c>
    </row>
    <row r="288" spans="2:13">
      <c r="B288" s="11">
        <v>471.8</v>
      </c>
      <c r="C288" s="17" t="s">
        <v>137</v>
      </c>
      <c r="D288" s="10">
        <v>24911040</v>
      </c>
      <c r="E288" s="13">
        <v>3302600</v>
      </c>
      <c r="F288" s="10">
        <v>0</v>
      </c>
      <c r="G288" s="10">
        <v>28213640</v>
      </c>
      <c r="H288" s="10">
        <v>0</v>
      </c>
      <c r="I288" s="18">
        <v>1887200</v>
      </c>
      <c r="J288" s="10">
        <v>62277600</v>
      </c>
      <c r="K288" s="15">
        <v>0</v>
      </c>
      <c r="L288" s="10">
        <v>64164800</v>
      </c>
      <c r="M288" s="7">
        <v>92378440</v>
      </c>
    </row>
    <row r="289" spans="2:13">
      <c r="B289" s="16">
        <v>168.6</v>
      </c>
      <c r="C289" s="12" t="s">
        <v>142</v>
      </c>
      <c r="D289" s="10">
        <v>8902080</v>
      </c>
      <c r="E289" s="13">
        <v>1686000</v>
      </c>
      <c r="F289" s="10">
        <v>0</v>
      </c>
      <c r="G289" s="10">
        <v>10588080</v>
      </c>
      <c r="H289" s="10">
        <v>4050000</v>
      </c>
      <c r="I289" s="14">
        <v>674400</v>
      </c>
      <c r="J289" s="10">
        <v>22255200</v>
      </c>
      <c r="K289" s="15">
        <v>0</v>
      </c>
      <c r="L289" s="10">
        <v>26979600</v>
      </c>
      <c r="M289" s="7">
        <v>37567680</v>
      </c>
    </row>
    <row r="290" spans="2:13">
      <c r="B290" s="11">
        <v>222</v>
      </c>
      <c r="C290" s="12" t="s">
        <v>142</v>
      </c>
      <c r="D290" s="10">
        <v>11721600</v>
      </c>
      <c r="E290" s="13">
        <v>2220000</v>
      </c>
      <c r="F290" s="10">
        <v>0</v>
      </c>
      <c r="G290" s="10">
        <v>13941600</v>
      </c>
      <c r="H290" s="10">
        <v>5400000</v>
      </c>
      <c r="I290" s="14">
        <v>888000</v>
      </c>
      <c r="J290" s="10">
        <v>29304000</v>
      </c>
      <c r="K290" s="15">
        <v>0</v>
      </c>
      <c r="L290" s="10">
        <v>35592000</v>
      </c>
      <c r="M290" s="7">
        <v>49533600</v>
      </c>
    </row>
    <row r="291" spans="2:13">
      <c r="B291" s="11">
        <v>154.1</v>
      </c>
      <c r="C291" s="12" t="s">
        <v>137</v>
      </c>
      <c r="D291" s="10">
        <v>8136480</v>
      </c>
      <c r="E291" s="13">
        <v>1078700</v>
      </c>
      <c r="F291" s="10">
        <v>0</v>
      </c>
      <c r="G291" s="10">
        <v>9215180</v>
      </c>
      <c r="H291" s="10">
        <v>5400000</v>
      </c>
      <c r="I291" s="14">
        <v>616400</v>
      </c>
      <c r="J291" s="10">
        <v>20341200</v>
      </c>
      <c r="K291" s="15">
        <v>0</v>
      </c>
      <c r="L291" s="10">
        <v>26357600</v>
      </c>
      <c r="M291" s="7">
        <v>35572780</v>
      </c>
    </row>
    <row r="292" spans="2:13">
      <c r="B292" s="16">
        <v>290.5</v>
      </c>
      <c r="C292" s="12" t="s">
        <v>137</v>
      </c>
      <c r="D292" s="10">
        <v>15338400</v>
      </c>
      <c r="E292" s="13">
        <v>2033500</v>
      </c>
      <c r="F292" s="10">
        <v>0</v>
      </c>
      <c r="G292" s="10">
        <v>17371900</v>
      </c>
      <c r="H292" s="10">
        <v>0</v>
      </c>
      <c r="I292" s="14">
        <v>1162000</v>
      </c>
      <c r="J292" s="10">
        <v>38346000</v>
      </c>
      <c r="K292" s="15">
        <v>0</v>
      </c>
      <c r="L292" s="10">
        <v>39508000</v>
      </c>
      <c r="M292" s="7">
        <v>56879900</v>
      </c>
    </row>
    <row r="293" spans="2:13">
      <c r="B293" s="11">
        <v>420.3</v>
      </c>
      <c r="C293" s="12" t="s">
        <v>139</v>
      </c>
      <c r="D293" s="10">
        <v>22191840</v>
      </c>
      <c r="E293" s="13">
        <v>2942100</v>
      </c>
      <c r="F293" s="10">
        <v>0</v>
      </c>
      <c r="G293" s="10">
        <v>25133940</v>
      </c>
      <c r="H293" s="10">
        <v>1350000</v>
      </c>
      <c r="I293" s="14">
        <v>1681200</v>
      </c>
      <c r="J293" s="10">
        <v>55479600</v>
      </c>
      <c r="K293" s="15">
        <v>0</v>
      </c>
      <c r="L293" s="10">
        <v>58510800</v>
      </c>
      <c r="M293" s="7">
        <v>83644740</v>
      </c>
    </row>
    <row r="294" spans="2:13">
      <c r="B294" s="11">
        <v>345.6</v>
      </c>
      <c r="C294" s="12" t="s">
        <v>142</v>
      </c>
      <c r="D294" s="10">
        <v>18247680</v>
      </c>
      <c r="E294" s="13">
        <v>3456000</v>
      </c>
      <c r="F294" s="10">
        <v>0</v>
      </c>
      <c r="G294" s="10">
        <v>21703680</v>
      </c>
      <c r="H294" s="10">
        <v>5400000</v>
      </c>
      <c r="I294" s="14">
        <v>1382400</v>
      </c>
      <c r="J294" s="10">
        <v>45619200</v>
      </c>
      <c r="K294" s="15">
        <v>0</v>
      </c>
      <c r="L294" s="10">
        <v>52401600</v>
      </c>
      <c r="M294" s="7">
        <v>74105280</v>
      </c>
    </row>
    <row r="295" spans="2:13">
      <c r="B295" s="16">
        <v>250.9</v>
      </c>
      <c r="C295" s="12" t="s">
        <v>137</v>
      </c>
      <c r="D295" s="10">
        <v>13247520</v>
      </c>
      <c r="E295" s="13">
        <v>1756300</v>
      </c>
      <c r="F295" s="10">
        <v>0</v>
      </c>
      <c r="G295" s="10">
        <v>15003820</v>
      </c>
      <c r="H295" s="10">
        <v>0</v>
      </c>
      <c r="I295" s="14">
        <v>1003600</v>
      </c>
      <c r="J295" s="10">
        <v>33118800</v>
      </c>
      <c r="K295" s="15">
        <v>0</v>
      </c>
      <c r="L295" s="10">
        <v>34122400</v>
      </c>
      <c r="M295" s="7">
        <v>49126220</v>
      </c>
    </row>
    <row r="296" spans="2:13">
      <c r="B296" s="16">
        <v>87.4</v>
      </c>
      <c r="C296" s="12" t="s">
        <v>142</v>
      </c>
      <c r="D296" s="10">
        <v>4614720</v>
      </c>
      <c r="E296" s="13">
        <v>874000</v>
      </c>
      <c r="F296" s="10">
        <v>0</v>
      </c>
      <c r="G296" s="10">
        <v>5488720</v>
      </c>
      <c r="H296" s="10">
        <v>2700000</v>
      </c>
      <c r="I296" s="14">
        <v>349600</v>
      </c>
      <c r="J296" s="10">
        <v>11536800</v>
      </c>
      <c r="K296" s="15">
        <v>0</v>
      </c>
      <c r="L296" s="10">
        <v>14586400</v>
      </c>
      <c r="M296" s="7">
        <v>20075120</v>
      </c>
    </row>
    <row r="297" spans="2:13">
      <c r="B297" s="11">
        <v>107</v>
      </c>
      <c r="C297" s="12" t="s">
        <v>137</v>
      </c>
      <c r="D297" s="10">
        <v>5649600</v>
      </c>
      <c r="E297" s="13">
        <v>749000</v>
      </c>
      <c r="F297" s="10">
        <v>0</v>
      </c>
      <c r="G297" s="10">
        <v>6398600</v>
      </c>
      <c r="H297" s="10">
        <v>5400000</v>
      </c>
      <c r="I297" s="14">
        <v>428000</v>
      </c>
      <c r="J297" s="10">
        <v>14124000</v>
      </c>
      <c r="K297" s="10">
        <v>3000000</v>
      </c>
      <c r="L297" s="10">
        <v>22952000</v>
      </c>
      <c r="M297" s="7">
        <v>29350600</v>
      </c>
    </row>
    <row r="298" spans="2:13">
      <c r="B298" s="16">
        <v>125</v>
      </c>
      <c r="C298" s="12" t="s">
        <v>142</v>
      </c>
      <c r="D298" s="10">
        <v>6600000</v>
      </c>
      <c r="E298" s="13">
        <v>1250000</v>
      </c>
      <c r="F298" s="10">
        <v>0</v>
      </c>
      <c r="G298" s="10">
        <v>7850000</v>
      </c>
      <c r="H298" s="10">
        <v>0</v>
      </c>
      <c r="I298" s="14">
        <v>500000</v>
      </c>
      <c r="J298" s="10">
        <v>16500000</v>
      </c>
      <c r="K298" s="15">
        <v>0</v>
      </c>
      <c r="L298" s="10">
        <v>17000000</v>
      </c>
      <c r="M298" s="7">
        <v>24850000</v>
      </c>
    </row>
    <row r="299" spans="2:13">
      <c r="B299" s="11">
        <v>342.1</v>
      </c>
      <c r="C299" s="12" t="s">
        <v>137</v>
      </c>
      <c r="D299" s="10">
        <v>18062880</v>
      </c>
      <c r="E299" s="13">
        <v>2394700</v>
      </c>
      <c r="F299" s="10">
        <v>0</v>
      </c>
      <c r="G299" s="10">
        <v>20457580</v>
      </c>
      <c r="H299" s="10">
        <v>0</v>
      </c>
      <c r="I299" s="14">
        <v>1368400</v>
      </c>
      <c r="J299" s="10">
        <v>45157200</v>
      </c>
      <c r="K299" s="15">
        <v>0</v>
      </c>
      <c r="L299" s="10">
        <v>46525600</v>
      </c>
      <c r="M299" s="7">
        <v>66983180</v>
      </c>
    </row>
    <row r="300" spans="2:13">
      <c r="B300" s="16">
        <v>126</v>
      </c>
      <c r="C300" s="12" t="s">
        <v>142</v>
      </c>
      <c r="D300" s="10">
        <v>6652800</v>
      </c>
      <c r="E300" s="13">
        <v>1260000</v>
      </c>
      <c r="F300" s="10">
        <v>0</v>
      </c>
      <c r="G300" s="10">
        <v>7912800</v>
      </c>
      <c r="H300" s="10">
        <v>0</v>
      </c>
      <c r="I300" s="14">
        <v>504000</v>
      </c>
      <c r="J300" s="10">
        <v>16632000</v>
      </c>
      <c r="K300" s="15">
        <v>0</v>
      </c>
      <c r="L300" s="10">
        <v>17136000</v>
      </c>
      <c r="M300" s="7">
        <v>25048800</v>
      </c>
    </row>
    <row r="301" spans="2:13">
      <c r="B301" s="11">
        <v>189.6</v>
      </c>
      <c r="C301" s="12" t="s">
        <v>139</v>
      </c>
      <c r="D301" s="10">
        <v>10010880</v>
      </c>
      <c r="E301" s="13">
        <v>1327200</v>
      </c>
      <c r="F301" s="10">
        <v>0</v>
      </c>
      <c r="G301" s="10">
        <v>11338080</v>
      </c>
      <c r="H301" s="10">
        <v>0</v>
      </c>
      <c r="I301" s="14">
        <v>758400</v>
      </c>
      <c r="J301" s="10">
        <v>25027200</v>
      </c>
      <c r="K301" s="15">
        <v>0</v>
      </c>
      <c r="L301" s="10">
        <v>25785600</v>
      </c>
      <c r="M301" s="7">
        <v>37123680</v>
      </c>
    </row>
    <row r="302" spans="2:13">
      <c r="B302" s="11">
        <v>429</v>
      </c>
      <c r="C302" s="12" t="s">
        <v>137</v>
      </c>
      <c r="D302" s="10">
        <v>22651200</v>
      </c>
      <c r="E302" s="13">
        <v>3003000</v>
      </c>
      <c r="F302" s="10">
        <v>0</v>
      </c>
      <c r="G302" s="10">
        <v>25654200</v>
      </c>
      <c r="H302" s="10">
        <v>0</v>
      </c>
      <c r="I302" s="14">
        <v>1716000</v>
      </c>
      <c r="J302" s="10">
        <v>56628000</v>
      </c>
      <c r="K302" s="15">
        <v>0</v>
      </c>
      <c r="L302" s="10">
        <v>58344000</v>
      </c>
      <c r="M302" s="7">
        <v>83998200</v>
      </c>
    </row>
    <row r="303" spans="2:13">
      <c r="B303" s="11">
        <v>459.5</v>
      </c>
      <c r="C303" s="12" t="s">
        <v>137</v>
      </c>
      <c r="D303" s="10">
        <v>24261600</v>
      </c>
      <c r="E303" s="13">
        <v>3216500</v>
      </c>
      <c r="F303" s="10">
        <v>0</v>
      </c>
      <c r="G303" s="10">
        <v>27478100</v>
      </c>
      <c r="H303" s="10">
        <v>0</v>
      </c>
      <c r="I303" s="14">
        <v>1838000</v>
      </c>
      <c r="J303" s="10">
        <v>60654000</v>
      </c>
      <c r="K303" s="15">
        <v>0</v>
      </c>
      <c r="L303" s="10">
        <v>62492000</v>
      </c>
      <c r="M303" s="7">
        <v>89970100</v>
      </c>
    </row>
    <row r="304" spans="2:13">
      <c r="B304" s="11">
        <v>235</v>
      </c>
      <c r="C304" s="12" t="s">
        <v>137</v>
      </c>
      <c r="D304" s="10">
        <v>12408000</v>
      </c>
      <c r="E304" s="13">
        <v>1645000</v>
      </c>
      <c r="F304" s="10">
        <v>0</v>
      </c>
      <c r="G304" s="10">
        <v>14053000</v>
      </c>
      <c r="H304" s="10">
        <v>1350000</v>
      </c>
      <c r="I304" s="14">
        <v>940000</v>
      </c>
      <c r="J304" s="10">
        <v>31020000</v>
      </c>
      <c r="K304" s="15">
        <v>0</v>
      </c>
      <c r="L304" s="10">
        <v>33310000</v>
      </c>
      <c r="M304" s="7">
        <v>47363000</v>
      </c>
    </row>
    <row r="305" spans="2:13">
      <c r="B305" s="11">
        <v>422.8</v>
      </c>
      <c r="C305" s="12" t="s">
        <v>137</v>
      </c>
      <c r="D305" s="10">
        <v>22323840</v>
      </c>
      <c r="E305" s="13">
        <v>2959600</v>
      </c>
      <c r="F305" s="10">
        <v>0</v>
      </c>
      <c r="G305" s="10">
        <v>25283440</v>
      </c>
      <c r="H305" s="10">
        <v>4050000</v>
      </c>
      <c r="I305" s="14">
        <v>1691200</v>
      </c>
      <c r="J305" s="10">
        <v>55809600</v>
      </c>
      <c r="K305" s="15">
        <v>0</v>
      </c>
      <c r="L305" s="10">
        <v>61550800</v>
      </c>
      <c r="M305" s="7">
        <v>86834240</v>
      </c>
    </row>
    <row r="306" spans="2:13">
      <c r="B306" s="16">
        <v>293.8</v>
      </c>
      <c r="C306" s="12" t="s">
        <v>137</v>
      </c>
      <c r="D306" s="10">
        <v>15512640</v>
      </c>
      <c r="E306" s="13">
        <v>2056600</v>
      </c>
      <c r="F306" s="10">
        <v>0</v>
      </c>
      <c r="G306" s="10">
        <v>17569240</v>
      </c>
      <c r="H306" s="10">
        <v>0</v>
      </c>
      <c r="I306" s="14">
        <v>1175200</v>
      </c>
      <c r="J306" s="10">
        <v>38781600</v>
      </c>
      <c r="K306" s="15">
        <v>0</v>
      </c>
      <c r="L306" s="10">
        <v>39956800</v>
      </c>
      <c r="M306" s="7">
        <v>57526040</v>
      </c>
    </row>
    <row r="307" spans="2:13">
      <c r="B307" s="16">
        <v>261.8</v>
      </c>
      <c r="C307" s="12" t="s">
        <v>137</v>
      </c>
      <c r="D307" s="10">
        <v>13823040</v>
      </c>
      <c r="E307" s="13">
        <v>1832600</v>
      </c>
      <c r="F307" s="10">
        <v>0</v>
      </c>
      <c r="G307" s="10">
        <v>15655640</v>
      </c>
      <c r="H307" s="10">
        <v>1350000</v>
      </c>
      <c r="I307" s="14">
        <v>1047200</v>
      </c>
      <c r="J307" s="10">
        <v>34557600</v>
      </c>
      <c r="K307" s="15">
        <v>0</v>
      </c>
      <c r="L307" s="10">
        <v>36954800</v>
      </c>
      <c r="M307" s="7">
        <v>52610440</v>
      </c>
    </row>
    <row r="308" spans="2:13">
      <c r="B308" s="11">
        <v>251.3</v>
      </c>
      <c r="C308" s="12" t="s">
        <v>139</v>
      </c>
      <c r="D308" s="10">
        <v>13268640</v>
      </c>
      <c r="E308" s="13">
        <v>1759100</v>
      </c>
      <c r="F308" s="10">
        <v>0</v>
      </c>
      <c r="G308" s="10">
        <v>15027740</v>
      </c>
      <c r="H308" s="10">
        <v>1350000</v>
      </c>
      <c r="I308" s="14">
        <v>1005200</v>
      </c>
      <c r="J308" s="10">
        <v>33171600</v>
      </c>
      <c r="K308" s="15">
        <v>0</v>
      </c>
      <c r="L308" s="10">
        <v>35526800</v>
      </c>
      <c r="M308" s="7">
        <v>50554540</v>
      </c>
    </row>
    <row r="309" spans="2:13">
      <c r="B309" s="11">
        <v>674.1</v>
      </c>
      <c r="C309" s="12" t="s">
        <v>137</v>
      </c>
      <c r="D309" s="10">
        <v>35592480</v>
      </c>
      <c r="E309" s="13">
        <v>4718700</v>
      </c>
      <c r="F309" s="10">
        <v>0</v>
      </c>
      <c r="G309" s="10">
        <v>40311180</v>
      </c>
      <c r="H309" s="10">
        <v>13500000</v>
      </c>
      <c r="I309" s="14">
        <v>2696400</v>
      </c>
      <c r="J309" s="10">
        <v>88981200</v>
      </c>
      <c r="K309" s="15">
        <v>0</v>
      </c>
      <c r="L309" s="10">
        <v>105177600</v>
      </c>
      <c r="M309" s="7">
        <v>145488780</v>
      </c>
    </row>
    <row r="310" spans="2:13">
      <c r="B310" s="16">
        <v>547.5</v>
      </c>
      <c r="C310" s="12" t="s">
        <v>137</v>
      </c>
      <c r="D310" s="10">
        <v>28908000</v>
      </c>
      <c r="E310" s="13">
        <v>3832500</v>
      </c>
      <c r="F310" s="10">
        <v>0</v>
      </c>
      <c r="G310" s="10">
        <v>32740500</v>
      </c>
      <c r="H310" s="10">
        <v>0</v>
      </c>
      <c r="I310" s="14">
        <v>2190000</v>
      </c>
      <c r="J310" s="10">
        <v>72270000</v>
      </c>
      <c r="K310" s="15">
        <v>0</v>
      </c>
      <c r="L310" s="10">
        <v>74460000</v>
      </c>
      <c r="M310" s="7">
        <v>107200500</v>
      </c>
    </row>
    <row r="311" spans="2:13">
      <c r="B311" s="11">
        <v>98.2</v>
      </c>
      <c r="C311" s="12" t="s">
        <v>137</v>
      </c>
      <c r="D311" s="10">
        <v>5184960</v>
      </c>
      <c r="E311" s="13">
        <v>687400</v>
      </c>
      <c r="F311" s="10">
        <v>0</v>
      </c>
      <c r="G311" s="10">
        <v>5872360</v>
      </c>
      <c r="H311" s="10">
        <v>0</v>
      </c>
      <c r="I311" s="14">
        <v>392800</v>
      </c>
      <c r="J311" s="10">
        <v>12962400</v>
      </c>
      <c r="K311" s="15">
        <v>0</v>
      </c>
      <c r="L311" s="10">
        <v>13355200</v>
      </c>
      <c r="M311" s="7">
        <v>19227560</v>
      </c>
    </row>
    <row r="312" spans="2:13">
      <c r="B312" s="11">
        <v>113.6</v>
      </c>
      <c r="C312" s="12" t="s">
        <v>137</v>
      </c>
      <c r="D312" s="10">
        <v>5998080</v>
      </c>
      <c r="E312" s="13">
        <v>795200</v>
      </c>
      <c r="F312" s="10">
        <v>0</v>
      </c>
      <c r="G312" s="10">
        <v>6793280</v>
      </c>
      <c r="H312" s="10">
        <v>10800000</v>
      </c>
      <c r="I312" s="14">
        <v>454400</v>
      </c>
      <c r="J312" s="10">
        <v>14995200</v>
      </c>
      <c r="K312" s="10">
        <v>3000000</v>
      </c>
      <c r="L312" s="10">
        <v>29249600</v>
      </c>
      <c r="M312" s="7">
        <v>36042880</v>
      </c>
    </row>
    <row r="313" spans="2:13">
      <c r="B313" s="11">
        <v>315.39999999999998</v>
      </c>
      <c r="C313" s="12" t="s">
        <v>139</v>
      </c>
      <c r="D313" s="10">
        <v>16653120</v>
      </c>
      <c r="E313" s="13">
        <v>2207800</v>
      </c>
      <c r="F313" s="10">
        <v>0</v>
      </c>
      <c r="G313" s="10">
        <v>18860920</v>
      </c>
      <c r="H313" s="10">
        <v>0</v>
      </c>
      <c r="I313" s="14">
        <v>1261600</v>
      </c>
      <c r="J313" s="10">
        <v>41632800</v>
      </c>
      <c r="K313" s="15">
        <v>0</v>
      </c>
      <c r="L313" s="10">
        <v>42894400</v>
      </c>
      <c r="M313" s="7">
        <v>61755320</v>
      </c>
    </row>
    <row r="314" spans="2:13">
      <c r="B314" s="16">
        <v>307.89999999999998</v>
      </c>
      <c r="C314" s="12" t="s">
        <v>137</v>
      </c>
      <c r="D314" s="10">
        <v>16257120</v>
      </c>
      <c r="E314" s="13">
        <v>2155300</v>
      </c>
      <c r="F314" s="10">
        <v>0</v>
      </c>
      <c r="G314" s="10">
        <v>18412420</v>
      </c>
      <c r="H314" s="10">
        <v>0</v>
      </c>
      <c r="I314" s="14">
        <v>1231600</v>
      </c>
      <c r="J314" s="10">
        <v>40642800</v>
      </c>
      <c r="K314" s="15">
        <v>0</v>
      </c>
      <c r="L314" s="10">
        <v>41874400</v>
      </c>
      <c r="M314" s="7">
        <v>60286820</v>
      </c>
    </row>
    <row r="315" spans="2:13">
      <c r="B315" s="11">
        <v>313.89999999999998</v>
      </c>
      <c r="C315" s="12" t="s">
        <v>137</v>
      </c>
      <c r="D315" s="10">
        <v>16573920</v>
      </c>
      <c r="E315" s="13">
        <v>2197300</v>
      </c>
      <c r="F315" s="10">
        <v>0</v>
      </c>
      <c r="G315" s="10">
        <v>18771220</v>
      </c>
      <c r="H315" s="10">
        <v>0</v>
      </c>
      <c r="I315" s="14">
        <v>1255600</v>
      </c>
      <c r="J315" s="10">
        <v>41434800</v>
      </c>
      <c r="K315" s="15">
        <v>0</v>
      </c>
      <c r="L315" s="10">
        <v>42690400</v>
      </c>
      <c r="M315" s="7">
        <v>61461620</v>
      </c>
    </row>
    <row r="316" spans="2:13">
      <c r="B316" s="11">
        <v>98.9</v>
      </c>
      <c r="C316" s="12" t="s">
        <v>137</v>
      </c>
      <c r="D316" s="10">
        <v>5221920</v>
      </c>
      <c r="E316" s="13">
        <v>692300</v>
      </c>
      <c r="F316" s="10">
        <v>0</v>
      </c>
      <c r="G316" s="10">
        <v>5914220</v>
      </c>
      <c r="H316" s="10">
        <v>12150000</v>
      </c>
      <c r="I316" s="14">
        <v>395600</v>
      </c>
      <c r="J316" s="10">
        <v>13054800</v>
      </c>
      <c r="K316" s="15">
        <v>0</v>
      </c>
      <c r="L316" s="10">
        <v>25600400</v>
      </c>
      <c r="M316" s="7">
        <v>31514620</v>
      </c>
    </row>
    <row r="317" spans="2:13">
      <c r="B317" s="16">
        <v>378.4</v>
      </c>
      <c r="C317" s="12" t="s">
        <v>139</v>
      </c>
      <c r="D317" s="10">
        <v>19979520</v>
      </c>
      <c r="E317" s="13">
        <v>2648800</v>
      </c>
      <c r="F317" s="10">
        <v>0</v>
      </c>
      <c r="G317" s="10">
        <v>22628320</v>
      </c>
      <c r="H317" s="10">
        <v>0</v>
      </c>
      <c r="I317" s="14">
        <v>1513600</v>
      </c>
      <c r="J317" s="10">
        <v>49948800</v>
      </c>
      <c r="K317" s="15">
        <v>0</v>
      </c>
      <c r="L317" s="10">
        <v>51462400</v>
      </c>
      <c r="M317" s="7">
        <v>74090720</v>
      </c>
    </row>
    <row r="318" spans="2:13">
      <c r="B318" s="11">
        <v>202.1</v>
      </c>
      <c r="C318" s="12" t="s">
        <v>139</v>
      </c>
      <c r="D318" s="10">
        <v>10670880</v>
      </c>
      <c r="E318" s="13">
        <v>1414700</v>
      </c>
      <c r="F318" s="10">
        <v>0</v>
      </c>
      <c r="G318" s="10">
        <v>12085580</v>
      </c>
      <c r="H318" s="10">
        <v>0</v>
      </c>
      <c r="I318" s="14">
        <v>808400</v>
      </c>
      <c r="J318" s="10">
        <v>26677200</v>
      </c>
      <c r="K318" s="15">
        <v>0</v>
      </c>
      <c r="L318" s="10">
        <v>27485600</v>
      </c>
      <c r="M318" s="7">
        <v>39571180</v>
      </c>
    </row>
    <row r="319" spans="2:13">
      <c r="B319" s="11">
        <v>782.2</v>
      </c>
      <c r="C319" s="12" t="s">
        <v>137</v>
      </c>
      <c r="D319" s="10">
        <v>41300160</v>
      </c>
      <c r="E319" s="13">
        <v>5475400</v>
      </c>
      <c r="F319" s="10">
        <v>0</v>
      </c>
      <c r="G319" s="10">
        <v>46775560</v>
      </c>
      <c r="H319" s="10">
        <v>1350000</v>
      </c>
      <c r="I319" s="14">
        <v>3128800</v>
      </c>
      <c r="J319" s="10">
        <v>103250400</v>
      </c>
      <c r="K319" s="15">
        <v>0</v>
      </c>
      <c r="L319" s="10">
        <v>107729200</v>
      </c>
      <c r="M319" s="7">
        <v>154504760</v>
      </c>
    </row>
    <row r="320" spans="2:13">
      <c r="B320" s="16">
        <v>509.9</v>
      </c>
      <c r="C320" s="12" t="s">
        <v>139</v>
      </c>
      <c r="D320" s="10">
        <v>26922720</v>
      </c>
      <c r="E320" s="13">
        <v>3569300</v>
      </c>
      <c r="F320" s="10">
        <v>0</v>
      </c>
      <c r="G320" s="10">
        <v>30492020</v>
      </c>
      <c r="H320" s="10">
        <v>2700000</v>
      </c>
      <c r="I320" s="14">
        <v>2039600</v>
      </c>
      <c r="J320" s="10">
        <v>67306800</v>
      </c>
      <c r="K320" s="15">
        <v>0</v>
      </c>
      <c r="L320" s="10">
        <v>72046400</v>
      </c>
      <c r="M320" s="7">
        <v>102538420</v>
      </c>
    </row>
    <row r="321" spans="2:13" ht="15.4">
      <c r="B321" s="19">
        <v>129.5</v>
      </c>
      <c r="C321" s="20" t="s">
        <v>29</v>
      </c>
      <c r="D321" s="21">
        <v>6837600</v>
      </c>
      <c r="E321" s="13">
        <v>1295000</v>
      </c>
      <c r="F321" s="9">
        <v>0</v>
      </c>
      <c r="G321" s="10">
        <v>8132600</v>
      </c>
      <c r="H321" s="10">
        <v>9450000</v>
      </c>
      <c r="I321" s="10">
        <v>518000</v>
      </c>
      <c r="J321" s="10">
        <v>17094000</v>
      </c>
      <c r="K321" s="10"/>
      <c r="L321" s="10">
        <v>27062000</v>
      </c>
      <c r="M321" s="7">
        <v>35194600</v>
      </c>
    </row>
    <row r="322" spans="2:13" ht="15.4">
      <c r="B322" s="19">
        <v>263.60000000000002</v>
      </c>
      <c r="C322" s="20" t="s">
        <v>30</v>
      </c>
      <c r="D322" s="21">
        <v>13918080</v>
      </c>
      <c r="E322" s="13">
        <v>1845200</v>
      </c>
      <c r="F322" s="9">
        <v>0</v>
      </c>
      <c r="G322" s="10">
        <v>15763280</v>
      </c>
      <c r="H322" s="10">
        <v>0</v>
      </c>
      <c r="I322" s="10">
        <v>1054400</v>
      </c>
      <c r="J322" s="10">
        <v>34795200</v>
      </c>
      <c r="K322" s="10"/>
      <c r="L322" s="10">
        <v>35849600</v>
      </c>
      <c r="M322" s="7">
        <v>51612880</v>
      </c>
    </row>
    <row r="323" spans="2:13" ht="15.4">
      <c r="B323" s="19">
        <v>340.7</v>
      </c>
      <c r="C323" s="20" t="s">
        <v>30</v>
      </c>
      <c r="D323" s="21">
        <v>17988960</v>
      </c>
      <c r="E323" s="13">
        <v>2384900</v>
      </c>
      <c r="F323" s="9">
        <v>0</v>
      </c>
      <c r="G323" s="10">
        <v>20373860</v>
      </c>
      <c r="H323" s="10">
        <v>1350000</v>
      </c>
      <c r="I323" s="10">
        <v>1362800</v>
      </c>
      <c r="J323" s="10">
        <v>44972400</v>
      </c>
      <c r="K323" s="10"/>
      <c r="L323" s="10">
        <v>47685200</v>
      </c>
      <c r="M323" s="7">
        <v>68059060</v>
      </c>
    </row>
    <row r="324" spans="2:13" ht="15.4">
      <c r="B324" s="19">
        <v>288.89999999999998</v>
      </c>
      <c r="C324" s="20" t="s">
        <v>30</v>
      </c>
      <c r="D324" s="21">
        <v>15253920</v>
      </c>
      <c r="E324" s="13">
        <v>2022300</v>
      </c>
      <c r="F324" s="9">
        <v>0</v>
      </c>
      <c r="G324" s="10">
        <v>17276220</v>
      </c>
      <c r="H324" s="10">
        <v>5400000</v>
      </c>
      <c r="I324" s="10">
        <v>1155600</v>
      </c>
      <c r="J324" s="10">
        <v>38134800</v>
      </c>
      <c r="K324" s="10"/>
      <c r="L324" s="10">
        <v>44690400</v>
      </c>
      <c r="M324" s="7">
        <v>61966620</v>
      </c>
    </row>
    <row r="325" spans="2:13" ht="15.4">
      <c r="B325" s="19">
        <v>179.8</v>
      </c>
      <c r="C325" s="20" t="s">
        <v>29</v>
      </c>
      <c r="D325" s="21">
        <v>9493440</v>
      </c>
      <c r="E325" s="13">
        <v>1798000</v>
      </c>
      <c r="F325" s="9">
        <v>0</v>
      </c>
      <c r="G325" s="10">
        <v>11291440</v>
      </c>
      <c r="H325" s="10">
        <v>5400000</v>
      </c>
      <c r="I325" s="10">
        <v>719200</v>
      </c>
      <c r="J325" s="10">
        <v>23733600</v>
      </c>
      <c r="K325" s="10"/>
      <c r="L325" s="10">
        <v>29852800</v>
      </c>
      <c r="M325" s="7">
        <v>41144240</v>
      </c>
    </row>
    <row r="326" spans="2:13" ht="15.4">
      <c r="B326" s="19">
        <v>502.1</v>
      </c>
      <c r="C326" s="20" t="s">
        <v>30</v>
      </c>
      <c r="D326" s="21">
        <v>26510880</v>
      </c>
      <c r="E326" s="22">
        <v>3514700</v>
      </c>
      <c r="F326" s="9">
        <v>0</v>
      </c>
      <c r="G326" s="10">
        <v>30025580</v>
      </c>
      <c r="H326" s="10">
        <v>0</v>
      </c>
      <c r="I326" s="10">
        <v>2008400</v>
      </c>
      <c r="J326" s="10">
        <v>66277200</v>
      </c>
      <c r="K326" s="10"/>
      <c r="L326" s="10">
        <v>68285600</v>
      </c>
      <c r="M326" s="7">
        <v>98311180</v>
      </c>
    </row>
    <row r="327" spans="2:13" ht="15.4">
      <c r="B327" s="19">
        <v>210.6</v>
      </c>
      <c r="C327" s="20" t="s">
        <v>29</v>
      </c>
      <c r="D327" s="21">
        <v>11119680</v>
      </c>
      <c r="E327" s="22">
        <v>2106000</v>
      </c>
      <c r="F327" s="9">
        <v>0</v>
      </c>
      <c r="G327" s="10">
        <v>13225680</v>
      </c>
      <c r="H327" s="10">
        <v>1350000</v>
      </c>
      <c r="I327" s="10">
        <v>842400</v>
      </c>
      <c r="J327" s="10">
        <v>27799200</v>
      </c>
      <c r="K327" s="10"/>
      <c r="L327" s="10">
        <v>29991600</v>
      </c>
      <c r="M327" s="7">
        <v>43217280</v>
      </c>
    </row>
    <row r="328" spans="2:13" ht="15.4">
      <c r="B328" s="19">
        <v>556.29999999999995</v>
      </c>
      <c r="C328" s="20" t="s">
        <v>30</v>
      </c>
      <c r="D328" s="21">
        <v>29372640</v>
      </c>
      <c r="E328" s="13">
        <v>3894100</v>
      </c>
      <c r="F328" s="9">
        <v>0</v>
      </c>
      <c r="G328" s="10">
        <v>33266740</v>
      </c>
      <c r="H328" s="10"/>
      <c r="I328" s="10">
        <v>2225200</v>
      </c>
      <c r="J328" s="10">
        <v>73431600</v>
      </c>
      <c r="K328" s="10"/>
      <c r="L328" s="10">
        <v>75656800</v>
      </c>
      <c r="M328" s="7">
        <v>108923540</v>
      </c>
    </row>
    <row r="329" spans="2:13" ht="15.4">
      <c r="B329" s="19">
        <v>170</v>
      </c>
      <c r="C329" s="20" t="s">
        <v>29</v>
      </c>
      <c r="D329" s="21">
        <v>8976000</v>
      </c>
      <c r="E329" s="13">
        <v>1700000</v>
      </c>
      <c r="F329" s="9">
        <v>0</v>
      </c>
      <c r="G329" s="10">
        <v>10676000</v>
      </c>
      <c r="H329" s="10">
        <v>8100000</v>
      </c>
      <c r="I329" s="10">
        <v>680000</v>
      </c>
      <c r="J329" s="10">
        <v>22440000</v>
      </c>
      <c r="K329" s="10"/>
      <c r="L329" s="10">
        <v>31220000</v>
      </c>
      <c r="M329" s="7">
        <v>41896000</v>
      </c>
    </row>
    <row r="330" spans="2:13" ht="15.4">
      <c r="B330" s="19">
        <v>130.1</v>
      </c>
      <c r="C330" s="20" t="s">
        <v>29</v>
      </c>
      <c r="D330" s="21">
        <v>6869280</v>
      </c>
      <c r="E330" s="22">
        <v>1301000</v>
      </c>
      <c r="F330" s="9">
        <v>0</v>
      </c>
      <c r="G330" s="10">
        <v>8170280</v>
      </c>
      <c r="H330" s="10">
        <v>5400000</v>
      </c>
      <c r="I330" s="10">
        <v>520400</v>
      </c>
      <c r="J330" s="10">
        <v>17173200</v>
      </c>
      <c r="K330" s="10"/>
      <c r="L330" s="10">
        <v>23093600</v>
      </c>
      <c r="M330" s="7">
        <v>31263880</v>
      </c>
    </row>
    <row r="331" spans="2:13" ht="15.4">
      <c r="B331" s="19">
        <v>246.8</v>
      </c>
      <c r="C331" s="20" t="s">
        <v>29</v>
      </c>
      <c r="D331" s="21">
        <v>13031040</v>
      </c>
      <c r="E331" s="13">
        <v>2468000</v>
      </c>
      <c r="F331" s="9">
        <v>0</v>
      </c>
      <c r="G331" s="10">
        <v>15499040</v>
      </c>
      <c r="H331" s="10">
        <v>1350000</v>
      </c>
      <c r="I331" s="10">
        <v>987200</v>
      </c>
      <c r="J331" s="10">
        <v>32577600</v>
      </c>
      <c r="K331" s="10"/>
      <c r="L331" s="10">
        <v>34914800</v>
      </c>
      <c r="M331" s="7">
        <v>50413840</v>
      </c>
    </row>
    <row r="332" spans="2:13" ht="15.4">
      <c r="B332" s="19">
        <v>266.7</v>
      </c>
      <c r="C332" s="20" t="s">
        <v>30</v>
      </c>
      <c r="D332" s="21">
        <v>14081760</v>
      </c>
      <c r="E332" s="13">
        <v>1866900</v>
      </c>
      <c r="F332" s="9">
        <v>0</v>
      </c>
      <c r="G332" s="10">
        <v>15948660</v>
      </c>
      <c r="H332" s="10">
        <v>1350000</v>
      </c>
      <c r="I332" s="10">
        <v>1066800</v>
      </c>
      <c r="J332" s="10">
        <v>35204400</v>
      </c>
      <c r="K332" s="10"/>
      <c r="L332" s="10">
        <v>37621200</v>
      </c>
      <c r="M332" s="7">
        <v>53569860</v>
      </c>
    </row>
    <row r="333" spans="2:13" ht="15.4">
      <c r="B333" s="19">
        <v>338.8</v>
      </c>
      <c r="C333" s="20" t="s">
        <v>30</v>
      </c>
      <c r="D333" s="21">
        <v>17888640</v>
      </c>
      <c r="E333" s="22">
        <v>2371600</v>
      </c>
      <c r="F333" s="9">
        <v>0</v>
      </c>
      <c r="G333" s="10">
        <v>20260240</v>
      </c>
      <c r="H333" s="10">
        <v>0</v>
      </c>
      <c r="I333" s="10">
        <v>1355200</v>
      </c>
      <c r="J333" s="10">
        <v>44721600</v>
      </c>
      <c r="K333" s="10"/>
      <c r="L333" s="10">
        <v>46076800</v>
      </c>
      <c r="M333" s="7">
        <v>66337040</v>
      </c>
    </row>
    <row r="334" spans="2:13" ht="15.4">
      <c r="B334" s="19">
        <v>268</v>
      </c>
      <c r="C334" s="20" t="s">
        <v>30</v>
      </c>
      <c r="D334" s="21">
        <v>14150400</v>
      </c>
      <c r="E334" s="13">
        <v>1876000</v>
      </c>
      <c r="F334" s="9">
        <v>0</v>
      </c>
      <c r="G334" s="10">
        <v>16026400</v>
      </c>
      <c r="H334" s="10">
        <v>0</v>
      </c>
      <c r="I334" s="10">
        <v>1072000</v>
      </c>
      <c r="J334" s="10">
        <v>35376000</v>
      </c>
      <c r="K334" s="10"/>
      <c r="L334" s="10">
        <v>36448000</v>
      </c>
      <c r="M334" s="7">
        <v>52474400</v>
      </c>
    </row>
    <row r="335" spans="2:13" ht="15.4">
      <c r="B335" s="19">
        <v>138.9</v>
      </c>
      <c r="C335" s="20" t="s">
        <v>29</v>
      </c>
      <c r="D335" s="21">
        <v>7333920</v>
      </c>
      <c r="E335" s="13">
        <v>1389000</v>
      </c>
      <c r="F335" s="9">
        <v>0</v>
      </c>
      <c r="G335" s="10">
        <v>8722920</v>
      </c>
      <c r="H335" s="10">
        <v>8100000</v>
      </c>
      <c r="I335" s="10">
        <v>555600</v>
      </c>
      <c r="J335" s="10">
        <v>18334800</v>
      </c>
      <c r="K335" s="10"/>
      <c r="L335" s="10">
        <v>26990400</v>
      </c>
      <c r="M335" s="7">
        <v>35713320</v>
      </c>
    </row>
    <row r="336" spans="2:13" ht="15.4">
      <c r="B336" s="19">
        <v>413.5</v>
      </c>
      <c r="C336" s="20" t="s">
        <v>30</v>
      </c>
      <c r="D336" s="21">
        <v>21832800</v>
      </c>
      <c r="E336" s="13">
        <v>2894500</v>
      </c>
      <c r="F336" s="9">
        <v>0</v>
      </c>
      <c r="G336" s="10">
        <v>24727300</v>
      </c>
      <c r="H336" s="10">
        <v>6750000</v>
      </c>
      <c r="I336" s="10">
        <v>1654000</v>
      </c>
      <c r="J336" s="10">
        <v>54582000</v>
      </c>
      <c r="K336" s="10"/>
      <c r="L336" s="10">
        <v>62986000</v>
      </c>
      <c r="M336" s="7">
        <v>87713300</v>
      </c>
    </row>
    <row r="337" spans="2:13" ht="15.4">
      <c r="B337" s="19">
        <v>152</v>
      </c>
      <c r="C337" s="20" t="s">
        <v>29</v>
      </c>
      <c r="D337" s="21">
        <v>8025600</v>
      </c>
      <c r="E337" s="13">
        <v>1520000</v>
      </c>
      <c r="F337" s="9">
        <v>0</v>
      </c>
      <c r="G337" s="10">
        <v>9545600</v>
      </c>
      <c r="H337" s="10">
        <v>0</v>
      </c>
      <c r="I337" s="10">
        <v>608000</v>
      </c>
      <c r="J337" s="10">
        <v>20064000</v>
      </c>
      <c r="K337" s="10"/>
      <c r="L337" s="10">
        <v>20672000</v>
      </c>
      <c r="M337" s="7">
        <v>30217600</v>
      </c>
    </row>
    <row r="338" spans="2:13" ht="15.4">
      <c r="B338" s="19">
        <v>191.8</v>
      </c>
      <c r="C338" s="20" t="s">
        <v>30</v>
      </c>
      <c r="D338" s="21">
        <v>10127040</v>
      </c>
      <c r="E338" s="22">
        <v>1342600</v>
      </c>
      <c r="F338" s="9">
        <v>0</v>
      </c>
      <c r="G338" s="10">
        <v>11469640</v>
      </c>
      <c r="H338" s="10">
        <v>14850000</v>
      </c>
      <c r="I338" s="10">
        <v>767200</v>
      </c>
      <c r="J338" s="10">
        <v>25317600</v>
      </c>
      <c r="K338" s="10"/>
      <c r="L338" s="10">
        <v>40934800</v>
      </c>
      <c r="M338" s="7">
        <v>52404440</v>
      </c>
    </row>
    <row r="339" spans="2:13" ht="15.4">
      <c r="B339" s="19">
        <v>144.80000000000001</v>
      </c>
      <c r="C339" s="20" t="s">
        <v>30</v>
      </c>
      <c r="D339" s="21">
        <v>7645440</v>
      </c>
      <c r="E339" s="13">
        <v>1013600</v>
      </c>
      <c r="F339" s="9">
        <v>0</v>
      </c>
      <c r="G339" s="10">
        <v>8659040</v>
      </c>
      <c r="H339" s="10">
        <v>0</v>
      </c>
      <c r="I339" s="10">
        <v>579200</v>
      </c>
      <c r="J339" s="10">
        <v>19113600</v>
      </c>
      <c r="K339" s="10"/>
      <c r="L339" s="10">
        <v>19692800</v>
      </c>
      <c r="M339" s="7">
        <v>28351840</v>
      </c>
    </row>
    <row r="340" spans="2:13" ht="15.4">
      <c r="B340" s="19">
        <v>122.4</v>
      </c>
      <c r="C340" s="20" t="s">
        <v>29</v>
      </c>
      <c r="D340" s="21">
        <v>6462720</v>
      </c>
      <c r="E340" s="13">
        <v>1224000</v>
      </c>
      <c r="F340" s="9">
        <v>0</v>
      </c>
      <c r="G340" s="10">
        <v>7686720</v>
      </c>
      <c r="H340" s="10">
        <v>2700000</v>
      </c>
      <c r="I340" s="10">
        <v>489600</v>
      </c>
      <c r="J340" s="10">
        <v>16156800</v>
      </c>
      <c r="K340" s="10"/>
      <c r="L340" s="10">
        <v>19346400</v>
      </c>
      <c r="M340" s="7">
        <v>27033120</v>
      </c>
    </row>
    <row r="341" spans="2:13" ht="15.4">
      <c r="B341" s="19">
        <v>212.7</v>
      </c>
      <c r="C341" s="20" t="s">
        <v>29</v>
      </c>
      <c r="D341" s="21">
        <v>11230560</v>
      </c>
      <c r="E341" s="22">
        <v>2127000</v>
      </c>
      <c r="F341" s="9">
        <v>0</v>
      </c>
      <c r="G341" s="10">
        <v>13357560</v>
      </c>
      <c r="H341" s="10">
        <v>8100000</v>
      </c>
      <c r="I341" s="10">
        <v>850800</v>
      </c>
      <c r="J341" s="10">
        <v>28076400</v>
      </c>
      <c r="K341" s="10"/>
      <c r="L341" s="10">
        <v>37027200</v>
      </c>
      <c r="M341" s="7">
        <v>50384760</v>
      </c>
    </row>
    <row r="342" spans="2:13" ht="15.4">
      <c r="B342" s="19">
        <v>386</v>
      </c>
      <c r="C342" s="20" t="s">
        <v>30</v>
      </c>
      <c r="D342" s="21">
        <v>20380800</v>
      </c>
      <c r="E342" s="13">
        <v>2702000</v>
      </c>
      <c r="F342" s="9">
        <v>0</v>
      </c>
      <c r="G342" s="10">
        <v>23082800</v>
      </c>
      <c r="H342" s="10">
        <v>6750000</v>
      </c>
      <c r="I342" s="10">
        <v>1544000</v>
      </c>
      <c r="J342" s="10">
        <v>50952000</v>
      </c>
      <c r="K342" s="10"/>
      <c r="L342" s="10">
        <v>59246000</v>
      </c>
      <c r="M342" s="7">
        <v>82328800</v>
      </c>
    </row>
    <row r="343" spans="2:13" ht="15.4">
      <c r="B343" s="19">
        <v>131</v>
      </c>
      <c r="C343" s="20" t="s">
        <v>29</v>
      </c>
      <c r="D343" s="21">
        <v>6916800</v>
      </c>
      <c r="E343" s="22">
        <v>1310000</v>
      </c>
      <c r="F343" s="9">
        <v>0</v>
      </c>
      <c r="G343" s="10">
        <v>8226800</v>
      </c>
      <c r="H343" s="10">
        <v>0</v>
      </c>
      <c r="I343" s="10">
        <v>524000</v>
      </c>
      <c r="J343" s="10">
        <v>17292000</v>
      </c>
      <c r="K343" s="10"/>
      <c r="L343" s="10">
        <v>17816000</v>
      </c>
      <c r="M343" s="7">
        <v>26042800</v>
      </c>
    </row>
    <row r="344" spans="2:13" ht="15.4">
      <c r="B344" s="19">
        <v>730.8</v>
      </c>
      <c r="C344" s="20" t="s">
        <v>30</v>
      </c>
      <c r="D344" s="21">
        <v>38586240</v>
      </c>
      <c r="E344" s="22">
        <v>5115600</v>
      </c>
      <c r="F344" s="9">
        <v>0</v>
      </c>
      <c r="G344" s="10">
        <v>43701840</v>
      </c>
      <c r="H344" s="10">
        <v>8100000</v>
      </c>
      <c r="I344" s="10">
        <v>2923200</v>
      </c>
      <c r="J344" s="10">
        <v>96465600</v>
      </c>
      <c r="K344" s="10"/>
      <c r="L344" s="10">
        <v>107488800</v>
      </c>
      <c r="M344" s="7">
        <v>151190640</v>
      </c>
    </row>
    <row r="345" spans="2:13" ht="15.4">
      <c r="B345" s="19">
        <v>269</v>
      </c>
      <c r="C345" s="20" t="s">
        <v>30</v>
      </c>
      <c r="D345" s="21">
        <v>14203200</v>
      </c>
      <c r="E345" s="13">
        <v>1883000</v>
      </c>
      <c r="F345" s="9">
        <v>0</v>
      </c>
      <c r="G345" s="10">
        <v>16086200</v>
      </c>
      <c r="H345" s="10">
        <v>0</v>
      </c>
      <c r="I345" s="10">
        <v>1076000</v>
      </c>
      <c r="J345" s="10">
        <v>35508000</v>
      </c>
      <c r="K345" s="10"/>
      <c r="L345" s="10">
        <v>36584000</v>
      </c>
      <c r="M345" s="7">
        <v>52670200</v>
      </c>
    </row>
    <row r="346" spans="2:13" ht="15.4">
      <c r="B346" s="19">
        <v>323.60000000000002</v>
      </c>
      <c r="C346" s="20" t="s">
        <v>30</v>
      </c>
      <c r="D346" s="21">
        <v>17086080</v>
      </c>
      <c r="E346" s="13">
        <v>2265200</v>
      </c>
      <c r="F346" s="9">
        <v>0</v>
      </c>
      <c r="G346" s="10">
        <v>19351280</v>
      </c>
      <c r="H346" s="10">
        <v>4050000</v>
      </c>
      <c r="I346" s="10">
        <v>1294400</v>
      </c>
      <c r="J346" s="10">
        <v>42715200</v>
      </c>
      <c r="K346" s="10"/>
      <c r="L346" s="10">
        <v>48059600</v>
      </c>
      <c r="M346" s="7">
        <v>67410880</v>
      </c>
    </row>
    <row r="347" spans="2:13" ht="15.4">
      <c r="B347" s="19">
        <v>677.3</v>
      </c>
      <c r="C347" s="20" t="s">
        <v>30</v>
      </c>
      <c r="D347" s="21">
        <v>35761440</v>
      </c>
      <c r="E347" s="22">
        <v>4741100</v>
      </c>
      <c r="F347" s="9">
        <v>0</v>
      </c>
      <c r="G347" s="10">
        <v>40502540</v>
      </c>
      <c r="H347" s="10">
        <v>0</v>
      </c>
      <c r="I347" s="10">
        <v>2709200</v>
      </c>
      <c r="J347" s="10">
        <v>89403600</v>
      </c>
      <c r="K347" s="10"/>
      <c r="L347" s="10">
        <v>92112800</v>
      </c>
      <c r="M347" s="7">
        <v>132615340</v>
      </c>
    </row>
    <row r="348" spans="2:13" ht="15.4">
      <c r="B348" s="19">
        <v>358.9</v>
      </c>
      <c r="C348" s="20" t="s">
        <v>30</v>
      </c>
      <c r="D348" s="21">
        <v>18949920</v>
      </c>
      <c r="E348" s="22">
        <v>2512300</v>
      </c>
      <c r="F348" s="9">
        <v>0</v>
      </c>
      <c r="G348" s="10">
        <v>21462220</v>
      </c>
      <c r="H348" s="10">
        <v>1350000</v>
      </c>
      <c r="I348" s="10">
        <v>1435600</v>
      </c>
      <c r="J348" s="10">
        <v>47374800</v>
      </c>
      <c r="K348" s="10"/>
      <c r="L348" s="10">
        <v>50160400</v>
      </c>
      <c r="M348" s="7">
        <v>71622620</v>
      </c>
    </row>
    <row r="349" spans="2:13" ht="15.4">
      <c r="B349" s="19">
        <v>157.4</v>
      </c>
      <c r="C349" s="20" t="s">
        <v>29</v>
      </c>
      <c r="D349" s="21">
        <v>8310720</v>
      </c>
      <c r="E349" s="13">
        <v>1574000</v>
      </c>
      <c r="F349" s="9">
        <v>0</v>
      </c>
      <c r="G349" s="10">
        <v>9884720</v>
      </c>
      <c r="H349" s="10">
        <v>0</v>
      </c>
      <c r="I349" s="10">
        <v>629600</v>
      </c>
      <c r="J349" s="10">
        <v>20776800</v>
      </c>
      <c r="K349" s="10"/>
      <c r="L349" s="10">
        <v>21406400</v>
      </c>
      <c r="M349" s="7">
        <v>31291120</v>
      </c>
    </row>
    <row r="350" spans="2:13" ht="15.4">
      <c r="B350" s="19">
        <v>489.5</v>
      </c>
      <c r="C350" s="20" t="s">
        <v>30</v>
      </c>
      <c r="D350" s="21">
        <v>25845600</v>
      </c>
      <c r="E350" s="22">
        <v>3426500</v>
      </c>
      <c r="F350" s="9">
        <v>0</v>
      </c>
      <c r="G350" s="10">
        <v>29272100</v>
      </c>
      <c r="H350" s="10">
        <v>4050000</v>
      </c>
      <c r="I350" s="10">
        <v>1958000</v>
      </c>
      <c r="J350" s="10">
        <v>64614000</v>
      </c>
      <c r="K350" s="10"/>
      <c r="L350" s="10">
        <v>70622000</v>
      </c>
      <c r="M350" s="7">
        <v>99894100</v>
      </c>
    </row>
    <row r="351" spans="2:13" ht="15.4">
      <c r="B351" s="19">
        <v>193.6</v>
      </c>
      <c r="C351" s="20" t="s">
        <v>29</v>
      </c>
      <c r="D351" s="21">
        <v>10222080</v>
      </c>
      <c r="E351" s="13">
        <v>1936000</v>
      </c>
      <c r="F351" s="9">
        <v>0</v>
      </c>
      <c r="G351" s="10">
        <v>12158080</v>
      </c>
      <c r="H351" s="10">
        <v>0</v>
      </c>
      <c r="I351" s="10">
        <v>774400</v>
      </c>
      <c r="J351" s="10">
        <v>25555200</v>
      </c>
      <c r="K351" s="10"/>
      <c r="L351" s="10">
        <v>26329600</v>
      </c>
      <c r="M351" s="7">
        <v>38487680</v>
      </c>
    </row>
    <row r="352" spans="2:13" ht="15.4">
      <c r="B352" s="19">
        <v>147</v>
      </c>
      <c r="C352" s="20" t="s">
        <v>29</v>
      </c>
      <c r="D352" s="21">
        <v>7761600</v>
      </c>
      <c r="E352" s="13">
        <v>1470000</v>
      </c>
      <c r="F352" s="9">
        <v>0</v>
      </c>
      <c r="G352" s="10">
        <v>9231600</v>
      </c>
      <c r="H352" s="10">
        <v>1350000</v>
      </c>
      <c r="I352" s="10">
        <v>588000</v>
      </c>
      <c r="J352" s="10">
        <v>19404000</v>
      </c>
      <c r="K352" s="10"/>
      <c r="L352" s="10">
        <v>21342000</v>
      </c>
      <c r="M352" s="7">
        <v>30573600</v>
      </c>
    </row>
    <row r="353" spans="2:13" ht="15.4">
      <c r="B353" s="19">
        <v>589.4</v>
      </c>
      <c r="C353" s="20" t="s">
        <v>30</v>
      </c>
      <c r="D353" s="21">
        <v>31120320</v>
      </c>
      <c r="E353" s="13">
        <v>4125800</v>
      </c>
      <c r="F353" s="9">
        <v>0</v>
      </c>
      <c r="G353" s="10">
        <v>35246120</v>
      </c>
      <c r="H353" s="10">
        <v>0</v>
      </c>
      <c r="I353" s="10">
        <v>2357600</v>
      </c>
      <c r="J353" s="10">
        <v>77800800</v>
      </c>
      <c r="K353" s="10"/>
      <c r="L353" s="10">
        <v>80158400</v>
      </c>
      <c r="M353" s="7">
        <v>115404520</v>
      </c>
    </row>
    <row r="354" spans="2:13" ht="15.4">
      <c r="B354" s="19">
        <v>226.4</v>
      </c>
      <c r="C354" s="20" t="s">
        <v>29</v>
      </c>
      <c r="D354" s="21">
        <v>11953920</v>
      </c>
      <c r="E354" s="13">
        <v>2264000</v>
      </c>
      <c r="F354" s="9">
        <v>0</v>
      </c>
      <c r="G354" s="10">
        <v>14217920</v>
      </c>
      <c r="H354" s="10">
        <v>1350000</v>
      </c>
      <c r="I354" s="10">
        <v>905600</v>
      </c>
      <c r="J354" s="10">
        <v>29884800</v>
      </c>
      <c r="K354" s="10"/>
      <c r="L354" s="10">
        <v>32140400</v>
      </c>
      <c r="M354" s="7">
        <v>46358320</v>
      </c>
    </row>
    <row r="355" spans="2:13" ht="15.4">
      <c r="B355" s="19">
        <v>131.4</v>
      </c>
      <c r="C355" s="20" t="s">
        <v>29</v>
      </c>
      <c r="D355" s="21">
        <v>6937920</v>
      </c>
      <c r="E355" s="22">
        <v>1314000</v>
      </c>
      <c r="F355" s="9">
        <v>0</v>
      </c>
      <c r="G355" s="10">
        <v>8251920</v>
      </c>
      <c r="H355" s="10">
        <v>5400000</v>
      </c>
      <c r="I355" s="10">
        <v>525600</v>
      </c>
      <c r="J355" s="10">
        <v>17344800</v>
      </c>
      <c r="K355" s="10"/>
      <c r="L355" s="10">
        <v>23270400</v>
      </c>
      <c r="M355" s="7">
        <v>31522320</v>
      </c>
    </row>
    <row r="356" spans="2:13" ht="15.4">
      <c r="B356" s="19">
        <v>240.1</v>
      </c>
      <c r="C356" s="20" t="s">
        <v>30</v>
      </c>
      <c r="D356" s="21">
        <v>12677280</v>
      </c>
      <c r="E356" s="13">
        <v>1680700</v>
      </c>
      <c r="F356" s="9">
        <v>0</v>
      </c>
      <c r="G356" s="10">
        <v>14357980</v>
      </c>
      <c r="H356" s="10">
        <v>0</v>
      </c>
      <c r="I356" s="10">
        <v>960400</v>
      </c>
      <c r="J356" s="10">
        <v>31693200</v>
      </c>
      <c r="K356" s="10"/>
      <c r="L356" s="10">
        <v>32653600</v>
      </c>
      <c r="M356" s="7">
        <v>47011580</v>
      </c>
    </row>
    <row r="357" spans="2:13" ht="15.4">
      <c r="B357" s="19">
        <v>76.5</v>
      </c>
      <c r="C357" s="20" t="s">
        <v>30</v>
      </c>
      <c r="D357" s="21">
        <v>4039200</v>
      </c>
      <c r="E357" s="13">
        <v>535500</v>
      </c>
      <c r="F357" s="9">
        <v>0</v>
      </c>
      <c r="G357" s="10">
        <v>4574700</v>
      </c>
      <c r="H357" s="10">
        <v>0</v>
      </c>
      <c r="I357" s="10">
        <v>306000</v>
      </c>
      <c r="J357" s="10">
        <v>10098000</v>
      </c>
      <c r="K357" s="10"/>
      <c r="L357" s="10">
        <v>10404000</v>
      </c>
      <c r="M357" s="7">
        <v>14978700</v>
      </c>
    </row>
    <row r="358" spans="2:13" ht="15.4">
      <c r="B358" s="19">
        <v>430.2</v>
      </c>
      <c r="C358" s="20" t="s">
        <v>30</v>
      </c>
      <c r="D358" s="21">
        <v>22714560</v>
      </c>
      <c r="E358" s="13">
        <v>3011400</v>
      </c>
      <c r="F358" s="9">
        <v>0</v>
      </c>
      <c r="G358" s="10">
        <v>25725960</v>
      </c>
      <c r="H358" s="10">
        <v>1350000</v>
      </c>
      <c r="I358" s="10">
        <v>1720800</v>
      </c>
      <c r="J358" s="10">
        <v>56786400</v>
      </c>
      <c r="K358" s="10"/>
      <c r="L358" s="10">
        <v>59857200</v>
      </c>
      <c r="M358" s="7">
        <v>85583160</v>
      </c>
    </row>
    <row r="359" spans="2:13" ht="15.4">
      <c r="B359" s="19">
        <v>196.5</v>
      </c>
      <c r="C359" s="20" t="s">
        <v>30</v>
      </c>
      <c r="D359" s="21">
        <v>10375200</v>
      </c>
      <c r="E359" s="13">
        <v>1375500</v>
      </c>
      <c r="F359" s="9">
        <v>0</v>
      </c>
      <c r="G359" s="10">
        <v>11750700</v>
      </c>
      <c r="H359" s="10">
        <v>0</v>
      </c>
      <c r="I359" s="10">
        <v>786000</v>
      </c>
      <c r="J359" s="10">
        <v>25938000</v>
      </c>
      <c r="K359" s="10"/>
      <c r="L359" s="10">
        <v>26724000</v>
      </c>
      <c r="M359" s="7">
        <v>38474700</v>
      </c>
    </row>
    <row r="360" spans="2:13" ht="15.4">
      <c r="B360" s="19">
        <v>628.5</v>
      </c>
      <c r="C360" s="20" t="s">
        <v>30</v>
      </c>
      <c r="D360" s="21">
        <v>33184800</v>
      </c>
      <c r="E360" s="13">
        <v>4399500</v>
      </c>
      <c r="F360" s="9">
        <v>0</v>
      </c>
      <c r="G360" s="10">
        <v>37584300</v>
      </c>
      <c r="H360" s="10">
        <v>4050000</v>
      </c>
      <c r="I360" s="10">
        <v>2514000</v>
      </c>
      <c r="J360" s="10">
        <v>82962000</v>
      </c>
      <c r="K360" s="10"/>
      <c r="L360" s="10">
        <v>89526000</v>
      </c>
      <c r="M360" s="7">
        <v>127110300</v>
      </c>
    </row>
    <row r="361" spans="2:13" ht="15.4">
      <c r="B361" s="19">
        <v>473.8</v>
      </c>
      <c r="C361" s="20" t="s">
        <v>30</v>
      </c>
      <c r="D361" s="21">
        <v>25016640</v>
      </c>
      <c r="E361" s="22">
        <v>3316600</v>
      </c>
      <c r="F361" s="9">
        <v>0</v>
      </c>
      <c r="G361" s="10">
        <v>28333240</v>
      </c>
      <c r="H361" s="10">
        <v>1350000</v>
      </c>
      <c r="I361" s="10">
        <v>1895200</v>
      </c>
      <c r="J361" s="10">
        <v>62541600</v>
      </c>
      <c r="K361" s="10"/>
      <c r="L361" s="10">
        <v>65786800</v>
      </c>
      <c r="M361" s="7">
        <v>94120040</v>
      </c>
    </row>
    <row r="362" spans="2:13" ht="15.4">
      <c r="B362" s="19">
        <v>211.5</v>
      </c>
      <c r="C362" s="20" t="s">
        <v>30</v>
      </c>
      <c r="D362" s="21">
        <v>11167200</v>
      </c>
      <c r="E362" s="13">
        <v>1480500</v>
      </c>
      <c r="F362" s="9">
        <v>0</v>
      </c>
      <c r="G362" s="10">
        <v>12647700</v>
      </c>
      <c r="H362" s="10">
        <v>0</v>
      </c>
      <c r="I362" s="10">
        <v>846000</v>
      </c>
      <c r="J362" s="10">
        <v>27918000</v>
      </c>
      <c r="K362" s="10"/>
      <c r="L362" s="10">
        <v>28764000</v>
      </c>
      <c r="M362" s="7">
        <v>41411700</v>
      </c>
    </row>
    <row r="363" spans="2:13" ht="15.4">
      <c r="B363" s="19">
        <v>488.8</v>
      </c>
      <c r="C363" s="20" t="s">
        <v>30</v>
      </c>
      <c r="D363" s="21">
        <v>25808640</v>
      </c>
      <c r="E363" s="13">
        <v>3421600</v>
      </c>
      <c r="F363" s="9">
        <v>0</v>
      </c>
      <c r="G363" s="10">
        <v>29230240</v>
      </c>
      <c r="H363" s="10">
        <v>9450000</v>
      </c>
      <c r="I363" s="10">
        <v>1955200</v>
      </c>
      <c r="J363" s="10">
        <v>64521600</v>
      </c>
      <c r="K363" s="10"/>
      <c r="L363" s="10">
        <v>75926800</v>
      </c>
      <c r="M363" s="7">
        <v>105157040</v>
      </c>
    </row>
    <row r="364" spans="2:13" ht="15.4">
      <c r="B364" s="19">
        <v>720.6</v>
      </c>
      <c r="C364" s="20" t="s">
        <v>30</v>
      </c>
      <c r="D364" s="21">
        <v>38047680</v>
      </c>
      <c r="E364" s="13">
        <v>5044200</v>
      </c>
      <c r="F364" s="9">
        <v>0</v>
      </c>
      <c r="G364" s="10">
        <v>43091880</v>
      </c>
      <c r="H364" s="10">
        <v>0</v>
      </c>
      <c r="I364" s="10">
        <v>2882400</v>
      </c>
      <c r="J364" s="10">
        <v>95119200</v>
      </c>
      <c r="K364" s="10"/>
      <c r="L364" s="10">
        <v>98001600</v>
      </c>
      <c r="M364" s="7">
        <v>141093480</v>
      </c>
    </row>
    <row r="365" spans="2:13" ht="15.4">
      <c r="B365" s="19">
        <v>189.2</v>
      </c>
      <c r="C365" s="20" t="s">
        <v>30</v>
      </c>
      <c r="D365" s="21">
        <v>9989760</v>
      </c>
      <c r="E365" s="22">
        <v>1324400</v>
      </c>
      <c r="F365" s="9">
        <v>0</v>
      </c>
      <c r="G365" s="10">
        <v>11314160</v>
      </c>
      <c r="H365" s="10">
        <v>5400000</v>
      </c>
      <c r="I365" s="10">
        <v>756800</v>
      </c>
      <c r="J365" s="10">
        <v>24974400</v>
      </c>
      <c r="K365" s="10"/>
      <c r="L365" s="10">
        <v>31131200</v>
      </c>
      <c r="M365" s="7">
        <v>42445360</v>
      </c>
    </row>
    <row r="366" spans="2:13" ht="15.4">
      <c r="B366" s="19">
        <v>311.39999999999998</v>
      </c>
      <c r="C366" s="20" t="s">
        <v>30</v>
      </c>
      <c r="D366" s="21">
        <v>16441920</v>
      </c>
      <c r="E366" s="13">
        <v>2179800</v>
      </c>
      <c r="F366" s="9">
        <v>0</v>
      </c>
      <c r="G366" s="10">
        <v>18621720</v>
      </c>
      <c r="H366" s="10">
        <v>13500000</v>
      </c>
      <c r="I366" s="10">
        <v>1245600</v>
      </c>
      <c r="J366" s="10">
        <v>41104800</v>
      </c>
      <c r="K366" s="10"/>
      <c r="L366" s="10">
        <v>55850400</v>
      </c>
      <c r="M366" s="7">
        <v>74472120</v>
      </c>
    </row>
    <row r="367" spans="2:13" ht="15.4">
      <c r="B367" s="19">
        <v>523</v>
      </c>
      <c r="C367" s="20" t="s">
        <v>30</v>
      </c>
      <c r="D367" s="21">
        <v>27614400</v>
      </c>
      <c r="E367" s="13">
        <v>3661000</v>
      </c>
      <c r="F367" s="9">
        <v>0</v>
      </c>
      <c r="G367" s="10">
        <v>31275400</v>
      </c>
      <c r="H367" s="10">
        <v>2700000</v>
      </c>
      <c r="I367" s="10">
        <v>2092000</v>
      </c>
      <c r="J367" s="10">
        <v>69036000</v>
      </c>
      <c r="K367" s="10"/>
      <c r="L367" s="10">
        <v>73828000</v>
      </c>
      <c r="M367" s="7">
        <v>105103400</v>
      </c>
    </row>
    <row r="368" spans="2:13" ht="15.4">
      <c r="B368" s="19">
        <v>180.5</v>
      </c>
      <c r="C368" s="20" t="s">
        <v>30</v>
      </c>
      <c r="D368" s="21">
        <v>9530400</v>
      </c>
      <c r="E368" s="22">
        <v>1263500</v>
      </c>
      <c r="F368" s="9">
        <v>0</v>
      </c>
      <c r="G368" s="10">
        <v>10793900</v>
      </c>
      <c r="H368" s="10">
        <v>0</v>
      </c>
      <c r="I368" s="10">
        <v>722000</v>
      </c>
      <c r="J368" s="10">
        <v>23826000</v>
      </c>
      <c r="K368" s="10"/>
      <c r="L368" s="10">
        <v>24548000</v>
      </c>
      <c r="M368" s="7">
        <v>35341900</v>
      </c>
    </row>
    <row r="369" spans="2:13" ht="15.4">
      <c r="B369" s="19">
        <v>138.80000000000001</v>
      </c>
      <c r="C369" s="20" t="s">
        <v>30</v>
      </c>
      <c r="D369" s="21">
        <v>7328640</v>
      </c>
      <c r="E369" s="13">
        <v>971600</v>
      </c>
      <c r="F369" s="9">
        <v>0</v>
      </c>
      <c r="G369" s="10">
        <v>8300240</v>
      </c>
      <c r="H369" s="10">
        <v>4050000</v>
      </c>
      <c r="I369" s="10">
        <v>555200</v>
      </c>
      <c r="J369" s="10">
        <v>18321600</v>
      </c>
      <c r="K369" s="10"/>
      <c r="L369" s="10">
        <v>22926800</v>
      </c>
      <c r="M369" s="7">
        <v>31227040</v>
      </c>
    </row>
    <row r="370" spans="2:13" ht="15.4">
      <c r="B370" s="19">
        <v>503.2</v>
      </c>
      <c r="C370" s="20" t="s">
        <v>30</v>
      </c>
      <c r="D370" s="21">
        <v>26568960</v>
      </c>
      <c r="E370" s="13">
        <v>3522400</v>
      </c>
      <c r="F370" s="9">
        <v>0</v>
      </c>
      <c r="G370" s="10">
        <v>30091360</v>
      </c>
      <c r="H370" s="10">
        <v>1350000</v>
      </c>
      <c r="I370" s="10">
        <v>2012800</v>
      </c>
      <c r="J370" s="10">
        <v>66422400</v>
      </c>
      <c r="K370" s="10"/>
      <c r="L370" s="10">
        <v>69785200</v>
      </c>
      <c r="M370" s="7">
        <v>99876560</v>
      </c>
    </row>
    <row r="371" spans="2:13" ht="15.4">
      <c r="B371" s="19">
        <v>198.2</v>
      </c>
      <c r="C371" s="20" t="s">
        <v>29</v>
      </c>
      <c r="D371" s="21">
        <v>10464960</v>
      </c>
      <c r="E371" s="13">
        <v>1982000</v>
      </c>
      <c r="F371" s="9">
        <v>0</v>
      </c>
      <c r="G371" s="10">
        <v>12446960</v>
      </c>
      <c r="H371" s="10">
        <v>0</v>
      </c>
      <c r="I371" s="10">
        <v>792800</v>
      </c>
      <c r="J371" s="10">
        <v>26162400</v>
      </c>
      <c r="K371" s="10"/>
      <c r="L371" s="10">
        <v>26955200</v>
      </c>
      <c r="M371" s="7">
        <v>39402160</v>
      </c>
    </row>
    <row r="372" spans="2:13" ht="15.4">
      <c r="B372" s="19">
        <v>525.9</v>
      </c>
      <c r="C372" s="20" t="s">
        <v>30</v>
      </c>
      <c r="D372" s="21">
        <v>27767520</v>
      </c>
      <c r="E372" s="13">
        <v>3681300</v>
      </c>
      <c r="F372" s="9">
        <v>0</v>
      </c>
      <c r="G372" s="10">
        <v>31448820</v>
      </c>
      <c r="H372" s="10">
        <v>5400000</v>
      </c>
      <c r="I372" s="10">
        <v>2103600</v>
      </c>
      <c r="J372" s="10">
        <v>69418800</v>
      </c>
      <c r="K372" s="10"/>
      <c r="L372" s="10">
        <v>76922400</v>
      </c>
      <c r="M372" s="7">
        <v>108371220</v>
      </c>
    </row>
    <row r="373" spans="2:13" ht="15.4">
      <c r="B373" s="19">
        <v>232.5</v>
      </c>
      <c r="C373" s="20" t="s">
        <v>30</v>
      </c>
      <c r="D373" s="21">
        <v>12276000</v>
      </c>
      <c r="E373" s="22">
        <v>1627500</v>
      </c>
      <c r="F373" s="9">
        <v>0</v>
      </c>
      <c r="G373" s="10">
        <v>13903500</v>
      </c>
      <c r="H373" s="10">
        <v>0</v>
      </c>
      <c r="I373" s="10">
        <v>930000</v>
      </c>
      <c r="J373" s="10">
        <v>30690000</v>
      </c>
      <c r="K373" s="10"/>
      <c r="L373" s="10">
        <v>31620000</v>
      </c>
      <c r="M373" s="7">
        <v>45523500</v>
      </c>
    </row>
    <row r="374" spans="2:13" ht="15.4">
      <c r="B374" s="19">
        <v>293.8</v>
      </c>
      <c r="C374" s="20" t="s">
        <v>30</v>
      </c>
      <c r="D374" s="21">
        <v>15512640</v>
      </c>
      <c r="E374" s="13">
        <v>2056600</v>
      </c>
      <c r="F374" s="9">
        <v>0</v>
      </c>
      <c r="G374" s="10">
        <v>17569240</v>
      </c>
      <c r="H374" s="10">
        <v>0</v>
      </c>
      <c r="I374" s="10">
        <v>1175200</v>
      </c>
      <c r="J374" s="10">
        <v>38781600</v>
      </c>
      <c r="K374" s="10"/>
      <c r="L374" s="10">
        <v>39956800</v>
      </c>
      <c r="M374" s="7">
        <v>57526040</v>
      </c>
    </row>
    <row r="375" spans="2:13" ht="15.4">
      <c r="B375" s="19">
        <v>384.1</v>
      </c>
      <c r="C375" s="20" t="s">
        <v>30</v>
      </c>
      <c r="D375" s="21">
        <v>20280480</v>
      </c>
      <c r="E375" s="13">
        <v>2688700</v>
      </c>
      <c r="F375" s="9">
        <v>0</v>
      </c>
      <c r="G375" s="10">
        <v>22969180</v>
      </c>
      <c r="H375" s="10">
        <v>1350000</v>
      </c>
      <c r="I375" s="10">
        <v>1536400</v>
      </c>
      <c r="J375" s="10">
        <v>50701200</v>
      </c>
      <c r="K375" s="10"/>
      <c r="L375" s="10">
        <v>53587600</v>
      </c>
      <c r="M375" s="7">
        <v>76556780</v>
      </c>
    </row>
    <row r="376" spans="2:13" ht="15.4">
      <c r="B376" s="19">
        <v>238.3</v>
      </c>
      <c r="C376" s="20" t="s">
        <v>30</v>
      </c>
      <c r="D376" s="21">
        <v>12582240</v>
      </c>
      <c r="E376" s="13">
        <v>1668100</v>
      </c>
      <c r="F376" s="9">
        <v>0</v>
      </c>
      <c r="G376" s="10">
        <v>14250340</v>
      </c>
      <c r="H376" s="10">
        <v>0</v>
      </c>
      <c r="I376" s="10">
        <v>953200</v>
      </c>
      <c r="J376" s="10">
        <v>31455600</v>
      </c>
      <c r="K376" s="10"/>
      <c r="L376" s="10">
        <v>32408800</v>
      </c>
      <c r="M376" s="7">
        <v>46659140</v>
      </c>
    </row>
    <row r="377" spans="2:13" ht="15.4">
      <c r="B377" s="19">
        <v>337.8</v>
      </c>
      <c r="C377" s="20" t="s">
        <v>30</v>
      </c>
      <c r="D377" s="21">
        <v>17835840</v>
      </c>
      <c r="E377" s="22">
        <v>2364600</v>
      </c>
      <c r="F377" s="9">
        <v>0</v>
      </c>
      <c r="G377" s="10">
        <v>20200440</v>
      </c>
      <c r="H377" s="10">
        <v>0</v>
      </c>
      <c r="I377" s="10">
        <v>1351200</v>
      </c>
      <c r="J377" s="10">
        <v>44589600</v>
      </c>
      <c r="K377" s="10"/>
      <c r="L377" s="10">
        <v>45940800</v>
      </c>
      <c r="M377" s="7">
        <v>66141240</v>
      </c>
    </row>
    <row r="378" spans="2:13" ht="15.4">
      <c r="B378" s="23">
        <v>147.1</v>
      </c>
      <c r="C378" s="20" t="s">
        <v>29</v>
      </c>
      <c r="D378" s="24">
        <v>7766880</v>
      </c>
      <c r="E378" s="25">
        <v>1471000</v>
      </c>
      <c r="F378" s="26">
        <v>0</v>
      </c>
      <c r="G378" s="7">
        <v>9237880</v>
      </c>
      <c r="H378" s="7">
        <v>13500000</v>
      </c>
      <c r="I378" s="7">
        <v>588400</v>
      </c>
      <c r="J378" s="7">
        <v>19417200</v>
      </c>
      <c r="K378" s="7"/>
      <c r="L378" s="7">
        <v>33505600</v>
      </c>
      <c r="M378" s="7">
        <v>42743480</v>
      </c>
    </row>
    <row r="379" spans="2:13" ht="15.4">
      <c r="B379" s="19">
        <v>320.2</v>
      </c>
      <c r="C379" s="20" t="s">
        <v>30</v>
      </c>
      <c r="D379" s="21">
        <v>16906560</v>
      </c>
      <c r="E379" s="13">
        <v>2241400</v>
      </c>
      <c r="F379" s="9">
        <v>0</v>
      </c>
      <c r="G379" s="10">
        <v>19147960</v>
      </c>
      <c r="H379" s="10">
        <v>0</v>
      </c>
      <c r="I379" s="10">
        <v>1280800</v>
      </c>
      <c r="J379" s="10">
        <v>42266400</v>
      </c>
      <c r="K379" s="10"/>
      <c r="L379" s="10">
        <v>43547200</v>
      </c>
      <c r="M379" s="7">
        <v>62695160</v>
      </c>
    </row>
    <row r="380" spans="2:13" ht="15.4">
      <c r="B380" s="19">
        <v>341.9</v>
      </c>
      <c r="C380" s="20" t="s">
        <v>30</v>
      </c>
      <c r="D380" s="21">
        <v>18052320</v>
      </c>
      <c r="E380" s="22">
        <v>2393300</v>
      </c>
      <c r="F380" s="9">
        <v>0</v>
      </c>
      <c r="G380" s="10">
        <v>20445620</v>
      </c>
      <c r="H380" s="10">
        <v>4050000</v>
      </c>
      <c r="I380" s="10">
        <v>1367600</v>
      </c>
      <c r="J380" s="10">
        <v>45130800</v>
      </c>
      <c r="K380" s="10"/>
      <c r="L380" s="10">
        <v>50548400</v>
      </c>
      <c r="M380" s="7">
        <v>70994020</v>
      </c>
    </row>
    <row r="381" spans="2:13" ht="15.4">
      <c r="B381" s="19">
        <v>132.69999999999999</v>
      </c>
      <c r="C381" s="20" t="s">
        <v>30</v>
      </c>
      <c r="D381" s="21">
        <v>7006560</v>
      </c>
      <c r="E381" s="13">
        <v>928900</v>
      </c>
      <c r="F381" s="9">
        <v>0</v>
      </c>
      <c r="G381" s="10">
        <v>7935460</v>
      </c>
      <c r="H381" s="10">
        <v>0</v>
      </c>
      <c r="I381" s="10">
        <v>530800</v>
      </c>
      <c r="J381" s="10">
        <v>17516400</v>
      </c>
      <c r="K381" s="10"/>
      <c r="L381" s="10">
        <v>18047200</v>
      </c>
      <c r="M381" s="7">
        <v>25982660</v>
      </c>
    </row>
    <row r="382" spans="2:13" ht="15.4">
      <c r="B382" s="19">
        <v>279.89999999999998</v>
      </c>
      <c r="C382" s="20" t="s">
        <v>30</v>
      </c>
      <c r="D382" s="21">
        <v>14778720</v>
      </c>
      <c r="E382" s="13">
        <v>1959300</v>
      </c>
      <c r="F382" s="9">
        <v>0</v>
      </c>
      <c r="G382" s="10">
        <v>16738020</v>
      </c>
      <c r="H382" s="10">
        <v>0</v>
      </c>
      <c r="I382" s="10">
        <v>1119600</v>
      </c>
      <c r="J382" s="10">
        <v>36946800</v>
      </c>
      <c r="K382" s="10"/>
      <c r="L382" s="10">
        <v>38066400</v>
      </c>
      <c r="M382" s="7">
        <v>54804420</v>
      </c>
    </row>
    <row r="383" spans="2:13" ht="15.4">
      <c r="B383" s="19">
        <v>414.8</v>
      </c>
      <c r="C383" s="20" t="s">
        <v>30</v>
      </c>
      <c r="D383" s="21">
        <v>21901440</v>
      </c>
      <c r="E383" s="22">
        <v>2903600</v>
      </c>
      <c r="F383" s="9">
        <v>0</v>
      </c>
      <c r="G383" s="10">
        <v>24805040</v>
      </c>
      <c r="H383" s="10">
        <v>5400000</v>
      </c>
      <c r="I383" s="10">
        <v>1659200</v>
      </c>
      <c r="J383" s="10">
        <v>54753600</v>
      </c>
      <c r="K383" s="10"/>
      <c r="L383" s="10">
        <v>61812800</v>
      </c>
      <c r="M383" s="7">
        <v>86617840</v>
      </c>
    </row>
    <row r="384" spans="2:13" ht="15.4">
      <c r="B384" s="19">
        <v>181.5</v>
      </c>
      <c r="C384" s="20" t="s">
        <v>29</v>
      </c>
      <c r="D384" s="21">
        <v>9583200</v>
      </c>
      <c r="E384" s="13">
        <v>1815000</v>
      </c>
      <c r="F384" s="9">
        <v>0</v>
      </c>
      <c r="G384" s="10">
        <v>11398200</v>
      </c>
      <c r="H384" s="10">
        <v>0</v>
      </c>
      <c r="I384" s="10">
        <v>726000</v>
      </c>
      <c r="J384" s="10">
        <v>23958000</v>
      </c>
      <c r="K384" s="10"/>
      <c r="L384" s="10">
        <v>24684000</v>
      </c>
      <c r="M384" s="7">
        <v>36082200</v>
      </c>
    </row>
    <row r="385" spans="2:13" ht="15.4">
      <c r="B385" s="19">
        <v>206.3</v>
      </c>
      <c r="C385" s="20" t="s">
        <v>30</v>
      </c>
      <c r="D385" s="21">
        <v>10892640</v>
      </c>
      <c r="E385" s="13">
        <v>1444100</v>
      </c>
      <c r="F385" s="9">
        <v>0</v>
      </c>
      <c r="G385" s="10">
        <v>12336740</v>
      </c>
      <c r="H385" s="10">
        <v>2700000</v>
      </c>
      <c r="I385" s="10">
        <v>825200</v>
      </c>
      <c r="J385" s="10">
        <v>27231600</v>
      </c>
      <c r="K385" s="10"/>
      <c r="L385" s="10">
        <v>30756800</v>
      </c>
      <c r="M385" s="7">
        <v>43093540</v>
      </c>
    </row>
    <row r="386" spans="2:13" ht="15.4">
      <c r="B386" s="19">
        <v>361.4</v>
      </c>
      <c r="C386" s="20" t="s">
        <v>30</v>
      </c>
      <c r="D386" s="21">
        <v>19081920</v>
      </c>
      <c r="E386" s="13">
        <v>2529800</v>
      </c>
      <c r="F386" s="9">
        <v>0</v>
      </c>
      <c r="G386" s="10">
        <v>21611720</v>
      </c>
      <c r="H386" s="10">
        <v>6750000</v>
      </c>
      <c r="I386" s="10">
        <v>1445600</v>
      </c>
      <c r="J386" s="10">
        <v>47704800</v>
      </c>
      <c r="K386" s="10"/>
      <c r="L386" s="10">
        <v>55900400</v>
      </c>
      <c r="M386" s="7">
        <v>77512120</v>
      </c>
    </row>
    <row r="387" spans="2:13" ht="15.4">
      <c r="B387" s="19">
        <v>89.3</v>
      </c>
      <c r="C387" s="20" t="s">
        <v>29</v>
      </c>
      <c r="D387" s="21">
        <v>4715040</v>
      </c>
      <c r="E387" s="13">
        <v>893000</v>
      </c>
      <c r="F387" s="9">
        <v>0</v>
      </c>
      <c r="G387" s="10">
        <v>5608040</v>
      </c>
      <c r="H387" s="10">
        <v>0</v>
      </c>
      <c r="I387" s="10">
        <v>357200</v>
      </c>
      <c r="J387" s="10">
        <v>11787600</v>
      </c>
      <c r="K387" s="10"/>
      <c r="L387" s="10">
        <v>12144800</v>
      </c>
      <c r="M387" s="7">
        <v>17752840</v>
      </c>
    </row>
    <row r="388" spans="2:13" ht="15.4">
      <c r="B388" s="19">
        <v>335.1</v>
      </c>
      <c r="C388" s="20" t="s">
        <v>30</v>
      </c>
      <c r="D388" s="21">
        <v>17693280</v>
      </c>
      <c r="E388" s="13">
        <v>2345700</v>
      </c>
      <c r="F388" s="9">
        <v>0</v>
      </c>
      <c r="G388" s="10">
        <v>20038980</v>
      </c>
      <c r="H388" s="10">
        <v>0</v>
      </c>
      <c r="I388" s="10">
        <v>1340400</v>
      </c>
      <c r="J388" s="10">
        <v>44233200</v>
      </c>
      <c r="K388" s="10"/>
      <c r="L388" s="10">
        <v>45573600</v>
      </c>
      <c r="M388" s="7">
        <v>65612580</v>
      </c>
    </row>
    <row r="389" spans="2:13" ht="15.4">
      <c r="B389" s="19">
        <v>250.8</v>
      </c>
      <c r="C389" s="20" t="s">
        <v>29</v>
      </c>
      <c r="D389" s="21">
        <v>13242240</v>
      </c>
      <c r="E389" s="13">
        <v>2508000</v>
      </c>
      <c r="F389" s="9">
        <v>0</v>
      </c>
      <c r="G389" s="10">
        <v>15750240</v>
      </c>
      <c r="H389" s="10">
        <v>1350000</v>
      </c>
      <c r="I389" s="10">
        <v>1003200</v>
      </c>
      <c r="J389" s="10">
        <v>33105600</v>
      </c>
      <c r="K389" s="10"/>
      <c r="L389" s="10">
        <v>35458800</v>
      </c>
      <c r="M389" s="7">
        <v>51209040</v>
      </c>
    </row>
    <row r="390" spans="2:13" ht="15.4">
      <c r="B390" s="19">
        <v>368.5</v>
      </c>
      <c r="C390" s="20" t="s">
        <v>30</v>
      </c>
      <c r="D390" s="21">
        <v>19456800</v>
      </c>
      <c r="E390" s="13">
        <v>2579500</v>
      </c>
      <c r="F390" s="9">
        <v>0</v>
      </c>
      <c r="G390" s="10">
        <v>22036300</v>
      </c>
      <c r="H390" s="10">
        <v>6750000</v>
      </c>
      <c r="I390" s="10">
        <v>1474000</v>
      </c>
      <c r="J390" s="10">
        <v>48642000</v>
      </c>
      <c r="K390" s="10"/>
      <c r="L390" s="10">
        <v>56866000</v>
      </c>
      <c r="M390" s="7">
        <v>78902300</v>
      </c>
    </row>
    <row r="391" spans="2:13" ht="15.4">
      <c r="B391" s="19">
        <v>180.8</v>
      </c>
      <c r="C391" s="20" t="s">
        <v>29</v>
      </c>
      <c r="D391" s="21">
        <v>9546240</v>
      </c>
      <c r="E391" s="13">
        <v>1808000</v>
      </c>
      <c r="F391" s="9">
        <v>0</v>
      </c>
      <c r="G391" s="10">
        <v>11354240</v>
      </c>
      <c r="H391" s="10">
        <v>2700000</v>
      </c>
      <c r="I391" s="10">
        <v>723200</v>
      </c>
      <c r="J391" s="10">
        <v>23865600</v>
      </c>
      <c r="K391" s="10"/>
      <c r="L391" s="10">
        <v>27288800</v>
      </c>
      <c r="M391" s="7">
        <v>38643040</v>
      </c>
    </row>
    <row r="392" spans="2:13" ht="15.4">
      <c r="B392" s="19">
        <v>482</v>
      </c>
      <c r="C392" s="20" t="s">
        <v>30</v>
      </c>
      <c r="D392" s="21">
        <v>25449600</v>
      </c>
      <c r="E392" s="13">
        <v>3374000</v>
      </c>
      <c r="F392" s="9">
        <v>0</v>
      </c>
      <c r="G392" s="10">
        <v>28823600</v>
      </c>
      <c r="H392" s="10">
        <v>0</v>
      </c>
      <c r="I392" s="10">
        <v>1928000</v>
      </c>
      <c r="J392" s="10">
        <v>63624000</v>
      </c>
      <c r="K392" s="10"/>
      <c r="L392" s="10">
        <v>65552000</v>
      </c>
      <c r="M392" s="7">
        <v>94375600</v>
      </c>
    </row>
    <row r="393" spans="2:13" ht="15.4">
      <c r="B393" s="19">
        <v>232.1</v>
      </c>
      <c r="C393" s="20" t="s">
        <v>30</v>
      </c>
      <c r="D393" s="21">
        <v>12254880</v>
      </c>
      <c r="E393" s="13">
        <v>1624700</v>
      </c>
      <c r="F393" s="9">
        <v>0</v>
      </c>
      <c r="G393" s="10">
        <v>13879580</v>
      </c>
      <c r="H393" s="10">
        <v>4050000</v>
      </c>
      <c r="I393" s="10">
        <v>928400</v>
      </c>
      <c r="J393" s="10">
        <v>30637200</v>
      </c>
      <c r="K393" s="10"/>
      <c r="L393" s="10">
        <v>35615600</v>
      </c>
      <c r="M393" s="7">
        <v>49495180</v>
      </c>
    </row>
    <row r="394" spans="2:13" ht="15.4">
      <c r="B394" s="19">
        <v>94.5</v>
      </c>
      <c r="C394" s="20" t="s">
        <v>29</v>
      </c>
      <c r="D394" s="21">
        <v>4989600</v>
      </c>
      <c r="E394" s="13">
        <v>945000</v>
      </c>
      <c r="F394" s="9">
        <v>0</v>
      </c>
      <c r="G394" s="10">
        <v>5934600</v>
      </c>
      <c r="H394" s="10">
        <v>2700000</v>
      </c>
      <c r="I394" s="10">
        <v>378000</v>
      </c>
      <c r="J394" s="10">
        <v>12474000</v>
      </c>
      <c r="K394" s="10"/>
      <c r="L394" s="10">
        <v>15552000</v>
      </c>
      <c r="M394" s="7">
        <v>21486600</v>
      </c>
    </row>
    <row r="395" spans="2:13" ht="15.4">
      <c r="B395" s="19">
        <v>126.3</v>
      </c>
      <c r="C395" s="20" t="s">
        <v>29</v>
      </c>
      <c r="D395" s="21">
        <v>6668640</v>
      </c>
      <c r="E395" s="13">
        <v>1263000</v>
      </c>
      <c r="F395" s="9">
        <v>0</v>
      </c>
      <c r="G395" s="10">
        <v>7931640</v>
      </c>
      <c r="H395" s="10">
        <v>2700000</v>
      </c>
      <c r="I395" s="10">
        <v>505200</v>
      </c>
      <c r="J395" s="10">
        <v>16671600</v>
      </c>
      <c r="K395" s="10"/>
      <c r="L395" s="10">
        <v>19876800</v>
      </c>
      <c r="M395" s="7">
        <v>27808440</v>
      </c>
    </row>
    <row r="396" spans="2:13" ht="15.4">
      <c r="B396" s="19">
        <v>112.3</v>
      </c>
      <c r="C396" s="20" t="s">
        <v>29</v>
      </c>
      <c r="D396" s="21">
        <v>5929440</v>
      </c>
      <c r="E396" s="13">
        <v>1123000</v>
      </c>
      <c r="F396" s="9">
        <v>0</v>
      </c>
      <c r="G396" s="10">
        <v>7052440</v>
      </c>
      <c r="H396" s="10">
        <v>0</v>
      </c>
      <c r="I396" s="10">
        <v>449200</v>
      </c>
      <c r="J396" s="10">
        <v>14823600</v>
      </c>
      <c r="K396" s="10"/>
      <c r="L396" s="10">
        <v>15272800</v>
      </c>
      <c r="M396" s="7">
        <v>22325240</v>
      </c>
    </row>
    <row r="397" spans="2:13" ht="15.4">
      <c r="B397" s="19">
        <v>381.9</v>
      </c>
      <c r="C397" s="20" t="s">
        <v>30</v>
      </c>
      <c r="D397" s="21">
        <v>20164320</v>
      </c>
      <c r="E397" s="13">
        <v>2673300</v>
      </c>
      <c r="F397" s="9">
        <v>0</v>
      </c>
      <c r="G397" s="10">
        <v>22837620</v>
      </c>
      <c r="H397" s="10">
        <v>2700000</v>
      </c>
      <c r="I397" s="10">
        <v>1527600</v>
      </c>
      <c r="J397" s="10">
        <v>50410800</v>
      </c>
      <c r="K397" s="10"/>
      <c r="L397" s="10">
        <v>54638400</v>
      </c>
      <c r="M397" s="7">
        <v>77476020</v>
      </c>
    </row>
    <row r="398" spans="2:13" ht="15.4">
      <c r="B398" s="19">
        <v>535.4</v>
      </c>
      <c r="C398" s="20" t="s">
        <v>30</v>
      </c>
      <c r="D398" s="24">
        <v>28269120</v>
      </c>
      <c r="E398" s="25">
        <v>3747800</v>
      </c>
      <c r="F398" s="9">
        <v>0</v>
      </c>
      <c r="G398" s="10">
        <v>32016920</v>
      </c>
      <c r="H398" s="10"/>
      <c r="I398" s="10">
        <v>2141600</v>
      </c>
      <c r="J398" s="10">
        <v>70672800</v>
      </c>
      <c r="K398" s="10"/>
      <c r="L398" s="10">
        <v>72814400</v>
      </c>
      <c r="M398" s="7">
        <v>104831320</v>
      </c>
    </row>
    <row r="399" spans="2:13" ht="15.4">
      <c r="B399" s="19">
        <v>295.3</v>
      </c>
      <c r="C399" s="20" t="s">
        <v>30</v>
      </c>
      <c r="D399" s="21">
        <v>15591840</v>
      </c>
      <c r="E399" s="13">
        <v>2067100</v>
      </c>
      <c r="F399" s="9">
        <v>0</v>
      </c>
      <c r="G399" s="10">
        <v>17658940</v>
      </c>
      <c r="H399" s="10"/>
      <c r="I399" s="10">
        <v>1181200</v>
      </c>
      <c r="J399" s="10">
        <v>38979600</v>
      </c>
      <c r="K399" s="10"/>
      <c r="L399" s="10">
        <v>40160800</v>
      </c>
      <c r="M399" s="7">
        <v>57819740</v>
      </c>
    </row>
    <row r="400" spans="2:13" ht="15.4">
      <c r="B400" s="19">
        <v>179.6</v>
      </c>
      <c r="C400" s="20" t="s">
        <v>29</v>
      </c>
      <c r="D400" s="21">
        <v>9482880</v>
      </c>
      <c r="E400" s="13">
        <v>1796000</v>
      </c>
      <c r="F400" s="9">
        <v>0</v>
      </c>
      <c r="G400" s="10">
        <v>11278880</v>
      </c>
      <c r="H400" s="10">
        <v>5400000</v>
      </c>
      <c r="I400" s="10">
        <v>718400</v>
      </c>
      <c r="J400" s="10">
        <v>23707200</v>
      </c>
      <c r="K400" s="10"/>
      <c r="L400" s="10">
        <v>29825600</v>
      </c>
      <c r="M400" s="7">
        <v>41104480</v>
      </c>
    </row>
    <row r="401" spans="2:13" ht="15.4">
      <c r="B401" s="19">
        <v>539</v>
      </c>
      <c r="C401" s="20" t="s">
        <v>30</v>
      </c>
      <c r="D401" s="21">
        <v>28459200</v>
      </c>
      <c r="E401" s="22">
        <v>3773000</v>
      </c>
      <c r="F401" s="9">
        <v>0</v>
      </c>
      <c r="G401" s="10">
        <v>32232200</v>
      </c>
      <c r="H401" s="10">
        <v>0</v>
      </c>
      <c r="I401" s="10">
        <v>2156000</v>
      </c>
      <c r="J401" s="10">
        <v>71148000</v>
      </c>
      <c r="K401" s="10"/>
      <c r="L401" s="10">
        <v>73304000</v>
      </c>
      <c r="M401" s="7">
        <v>105536200</v>
      </c>
    </row>
    <row r="402" spans="2:13" ht="15.4">
      <c r="B402" s="19">
        <v>189.3</v>
      </c>
      <c r="C402" s="20" t="s">
        <v>29</v>
      </c>
      <c r="D402" s="21">
        <v>9995040</v>
      </c>
      <c r="E402" s="22">
        <v>1893000</v>
      </c>
      <c r="F402" s="9">
        <v>0</v>
      </c>
      <c r="G402" s="10">
        <v>11888040</v>
      </c>
      <c r="H402" s="10">
        <v>6750000</v>
      </c>
      <c r="I402" s="10">
        <v>757200</v>
      </c>
      <c r="J402" s="10">
        <v>24987600</v>
      </c>
      <c r="K402" s="10"/>
      <c r="L402" s="10">
        <v>32494800</v>
      </c>
      <c r="M402" s="7">
        <v>44382840</v>
      </c>
    </row>
    <row r="403" spans="2:13" ht="15.4">
      <c r="B403" s="19">
        <v>371.8</v>
      </c>
      <c r="C403" s="20" t="s">
        <v>30</v>
      </c>
      <c r="D403" s="21">
        <v>19631040</v>
      </c>
      <c r="E403" s="22">
        <v>2602600</v>
      </c>
      <c r="F403" s="9">
        <v>0</v>
      </c>
      <c r="G403" s="10">
        <v>22233640</v>
      </c>
      <c r="H403" s="10">
        <v>2700000</v>
      </c>
      <c r="I403" s="10">
        <v>1487200</v>
      </c>
      <c r="J403" s="10">
        <v>49077600</v>
      </c>
      <c r="K403" s="10"/>
      <c r="L403" s="10">
        <v>53264800</v>
      </c>
      <c r="M403" s="7">
        <v>75498440</v>
      </c>
    </row>
    <row r="404" spans="2:13" ht="15.4">
      <c r="B404" s="19">
        <v>383.8</v>
      </c>
      <c r="C404" s="20" t="s">
        <v>30</v>
      </c>
      <c r="D404" s="21">
        <v>20264640</v>
      </c>
      <c r="E404" s="13">
        <v>2686600</v>
      </c>
      <c r="F404" s="9">
        <v>0</v>
      </c>
      <c r="G404" s="10">
        <v>22951240</v>
      </c>
      <c r="H404" s="10">
        <v>0</v>
      </c>
      <c r="I404" s="10">
        <v>1535200</v>
      </c>
      <c r="J404" s="10">
        <v>50661600</v>
      </c>
      <c r="K404" s="10"/>
      <c r="L404" s="10">
        <v>52196800</v>
      </c>
      <c r="M404" s="7">
        <v>75148040</v>
      </c>
    </row>
    <row r="405" spans="2:13" ht="15.4">
      <c r="B405" s="19">
        <v>115.2</v>
      </c>
      <c r="C405" s="20" t="s">
        <v>29</v>
      </c>
      <c r="D405" s="24">
        <v>6082560</v>
      </c>
      <c r="E405" s="25">
        <v>1152000</v>
      </c>
      <c r="F405" s="9">
        <v>0</v>
      </c>
      <c r="G405" s="10">
        <v>7234560</v>
      </c>
      <c r="H405" s="10"/>
      <c r="I405" s="10">
        <v>460800</v>
      </c>
      <c r="J405" s="10">
        <v>15206400</v>
      </c>
      <c r="K405" s="10"/>
      <c r="L405" s="10">
        <v>15667200</v>
      </c>
      <c r="M405" s="7">
        <v>22901760</v>
      </c>
    </row>
    <row r="406" spans="2:13" ht="15.4">
      <c r="B406" s="19">
        <v>352.2</v>
      </c>
      <c r="C406" s="20" t="s">
        <v>30</v>
      </c>
      <c r="D406" s="21">
        <v>18596160</v>
      </c>
      <c r="E406" s="13">
        <v>2465400</v>
      </c>
      <c r="F406" s="9">
        <v>0</v>
      </c>
      <c r="G406" s="10">
        <v>21061560</v>
      </c>
      <c r="H406" s="10">
        <v>6750000</v>
      </c>
      <c r="I406" s="10">
        <v>1408800</v>
      </c>
      <c r="J406" s="10">
        <v>46490400</v>
      </c>
      <c r="K406" s="10"/>
      <c r="L406" s="10">
        <v>54649200</v>
      </c>
      <c r="M406" s="7">
        <v>75710760</v>
      </c>
    </row>
    <row r="407" spans="2:13" ht="15.4">
      <c r="B407" s="19">
        <v>157.69999999999999</v>
      </c>
      <c r="C407" s="20" t="s">
        <v>30</v>
      </c>
      <c r="D407" s="21">
        <v>8326560</v>
      </c>
      <c r="E407" s="22">
        <v>1103900</v>
      </c>
      <c r="F407" s="9">
        <v>0</v>
      </c>
      <c r="G407" s="10">
        <v>9430460</v>
      </c>
      <c r="H407" s="10">
        <v>0</v>
      </c>
      <c r="I407" s="10">
        <v>630800</v>
      </c>
      <c r="J407" s="10">
        <v>20816400</v>
      </c>
      <c r="K407" s="10"/>
      <c r="L407" s="10">
        <v>21447200</v>
      </c>
      <c r="M407" s="7">
        <v>30877660</v>
      </c>
    </row>
    <row r="408" spans="2:13" ht="15.4">
      <c r="B408" s="19">
        <v>90.2</v>
      </c>
      <c r="C408" s="20" t="s">
        <v>29</v>
      </c>
      <c r="D408" s="21">
        <v>4762560</v>
      </c>
      <c r="E408" s="22">
        <v>902000</v>
      </c>
      <c r="F408" s="9">
        <v>0</v>
      </c>
      <c r="G408" s="10">
        <v>5664560</v>
      </c>
      <c r="H408" s="10">
        <v>5400000</v>
      </c>
      <c r="I408" s="10">
        <v>360800</v>
      </c>
      <c r="J408" s="10">
        <v>11906400</v>
      </c>
      <c r="K408" s="10"/>
      <c r="L408" s="10">
        <v>17667200</v>
      </c>
      <c r="M408" s="7">
        <v>23331760</v>
      </c>
    </row>
    <row r="409" spans="2:13" ht="15.4">
      <c r="B409" s="19">
        <v>378.2</v>
      </c>
      <c r="C409" s="20" t="s">
        <v>30</v>
      </c>
      <c r="D409" s="21">
        <v>19968960</v>
      </c>
      <c r="E409" s="13">
        <v>2647400</v>
      </c>
      <c r="F409" s="9">
        <v>0</v>
      </c>
      <c r="G409" s="10">
        <v>22616360</v>
      </c>
      <c r="H409" s="10">
        <v>0</v>
      </c>
      <c r="I409" s="10">
        <v>1512800</v>
      </c>
      <c r="J409" s="10">
        <v>49922400</v>
      </c>
      <c r="K409" s="10"/>
      <c r="L409" s="10">
        <v>51435200</v>
      </c>
      <c r="M409" s="7">
        <v>74051560</v>
      </c>
    </row>
    <row r="410" spans="2:13" ht="15.4">
      <c r="B410" s="19">
        <v>328.8</v>
      </c>
      <c r="C410" s="20" t="s">
        <v>30</v>
      </c>
      <c r="D410" s="21">
        <v>17360640</v>
      </c>
      <c r="E410" s="13">
        <v>2301600</v>
      </c>
      <c r="F410" s="9">
        <v>0</v>
      </c>
      <c r="G410" s="10">
        <v>19662240</v>
      </c>
      <c r="H410" s="10">
        <v>2700000</v>
      </c>
      <c r="I410" s="10">
        <v>1315200</v>
      </c>
      <c r="J410" s="10">
        <v>43401600</v>
      </c>
      <c r="K410" s="10"/>
      <c r="L410" s="10">
        <v>47416800</v>
      </c>
      <c r="M410" s="7">
        <v>67079040</v>
      </c>
    </row>
    <row r="411" spans="2:13" ht="15.4">
      <c r="B411" s="19">
        <v>359.1</v>
      </c>
      <c r="C411" s="20" t="s">
        <v>30</v>
      </c>
      <c r="D411" s="21">
        <v>18960480</v>
      </c>
      <c r="E411" s="22">
        <v>2513700</v>
      </c>
      <c r="F411" s="9">
        <v>0</v>
      </c>
      <c r="G411" s="10">
        <v>21474180</v>
      </c>
      <c r="H411" s="10">
        <v>6750000</v>
      </c>
      <c r="I411" s="10">
        <v>1436400</v>
      </c>
      <c r="J411" s="10">
        <v>47401200</v>
      </c>
      <c r="K411" s="10"/>
      <c r="L411" s="10">
        <v>55587600</v>
      </c>
      <c r="M411" s="7">
        <v>77061780</v>
      </c>
    </row>
    <row r="412" spans="2:13" ht="15.4">
      <c r="B412" s="19">
        <v>298.10000000000002</v>
      </c>
      <c r="C412" s="20" t="s">
        <v>30</v>
      </c>
      <c r="D412" s="21">
        <v>15739680</v>
      </c>
      <c r="E412" s="13">
        <v>2086700</v>
      </c>
      <c r="F412" s="9">
        <v>0</v>
      </c>
      <c r="G412" s="10">
        <v>17826380</v>
      </c>
      <c r="H412" s="10">
        <v>0</v>
      </c>
      <c r="I412" s="10">
        <v>1192400</v>
      </c>
      <c r="J412" s="10">
        <v>39349200</v>
      </c>
      <c r="K412" s="10"/>
      <c r="L412" s="10">
        <v>40541600</v>
      </c>
      <c r="M412" s="7">
        <v>58367980</v>
      </c>
    </row>
    <row r="413" spans="2:13" ht="15.4">
      <c r="B413" s="19">
        <v>323.89999999999998</v>
      </c>
      <c r="C413" s="20" t="s">
        <v>30</v>
      </c>
      <c r="D413" s="21">
        <v>17101920</v>
      </c>
      <c r="E413" s="13">
        <v>2267300</v>
      </c>
      <c r="F413" s="9">
        <v>0</v>
      </c>
      <c r="G413" s="10">
        <v>19369220</v>
      </c>
      <c r="H413" s="10">
        <v>8100000</v>
      </c>
      <c r="I413" s="10">
        <v>1295600</v>
      </c>
      <c r="J413" s="10">
        <v>42754800</v>
      </c>
      <c r="K413" s="10"/>
      <c r="L413" s="10">
        <v>52150400</v>
      </c>
      <c r="M413" s="7">
        <v>71519620</v>
      </c>
    </row>
    <row r="414" spans="2:13" ht="15.4">
      <c r="B414" s="19">
        <v>173.4</v>
      </c>
      <c r="C414" s="20" t="s">
        <v>29</v>
      </c>
      <c r="D414" s="21">
        <v>9155520</v>
      </c>
      <c r="E414" s="13">
        <v>1734000</v>
      </c>
      <c r="F414" s="9">
        <v>0</v>
      </c>
      <c r="G414" s="10">
        <v>10889520</v>
      </c>
      <c r="H414" s="10">
        <v>4050000</v>
      </c>
      <c r="I414" s="10">
        <v>693600</v>
      </c>
      <c r="J414" s="10">
        <v>22888800</v>
      </c>
      <c r="K414" s="10"/>
      <c r="L414" s="10">
        <v>27632400</v>
      </c>
      <c r="M414" s="7">
        <v>38521920</v>
      </c>
    </row>
    <row r="415" spans="2:13" ht="15.4">
      <c r="B415" s="19">
        <v>353.1</v>
      </c>
      <c r="C415" s="20" t="s">
        <v>30</v>
      </c>
      <c r="D415" s="21">
        <v>18643680</v>
      </c>
      <c r="E415" s="13">
        <v>2471700</v>
      </c>
      <c r="F415" s="9">
        <v>0</v>
      </c>
      <c r="G415" s="10">
        <v>21115380</v>
      </c>
      <c r="H415" s="10">
        <v>0</v>
      </c>
      <c r="I415" s="10">
        <v>1412400</v>
      </c>
      <c r="J415" s="10">
        <v>46609200</v>
      </c>
      <c r="K415" s="10"/>
      <c r="L415" s="10">
        <v>48021600</v>
      </c>
      <c r="M415" s="7">
        <v>69136980</v>
      </c>
    </row>
    <row r="416" spans="2:13" ht="15.4">
      <c r="B416" s="19">
        <v>331.3</v>
      </c>
      <c r="C416" s="20" t="s">
        <v>29</v>
      </c>
      <c r="D416" s="21">
        <v>17492640</v>
      </c>
      <c r="E416" s="13">
        <v>3313000</v>
      </c>
      <c r="F416" s="9">
        <v>0</v>
      </c>
      <c r="G416" s="10">
        <v>20805640</v>
      </c>
      <c r="H416" s="10">
        <v>5400000</v>
      </c>
      <c r="I416" s="10">
        <v>1325200</v>
      </c>
      <c r="J416" s="10">
        <v>43731600</v>
      </c>
      <c r="K416" s="10"/>
      <c r="L416" s="10">
        <v>50456800</v>
      </c>
      <c r="M416" s="7">
        <v>71262440</v>
      </c>
    </row>
    <row r="417" spans="2:13" ht="15.4">
      <c r="B417" s="23">
        <v>346.7</v>
      </c>
      <c r="C417" s="20" t="s">
        <v>30</v>
      </c>
      <c r="D417" s="21">
        <v>18305760</v>
      </c>
      <c r="E417" s="13">
        <v>2426900</v>
      </c>
      <c r="F417" s="9">
        <v>0</v>
      </c>
      <c r="G417" s="10">
        <v>20732660</v>
      </c>
      <c r="H417" s="10"/>
      <c r="I417" s="10">
        <v>1386800</v>
      </c>
      <c r="J417" s="10">
        <v>45764400</v>
      </c>
      <c r="K417" s="10"/>
      <c r="L417" s="10">
        <v>47151200</v>
      </c>
      <c r="M417" s="7">
        <v>67883860</v>
      </c>
    </row>
    <row r="418" spans="2:13" ht="15.4">
      <c r="B418" s="19">
        <v>760</v>
      </c>
      <c r="C418" s="20" t="s">
        <v>30</v>
      </c>
      <c r="D418" s="21">
        <v>40128000</v>
      </c>
      <c r="E418" s="22">
        <v>5320000</v>
      </c>
      <c r="F418" s="9">
        <v>0</v>
      </c>
      <c r="G418" s="10">
        <v>45448000</v>
      </c>
      <c r="H418" s="10"/>
      <c r="I418" s="10">
        <v>3040000</v>
      </c>
      <c r="J418" s="10">
        <v>100320000</v>
      </c>
      <c r="K418" s="10"/>
      <c r="L418" s="10">
        <v>103360000</v>
      </c>
      <c r="M418" s="7">
        <v>148808000</v>
      </c>
    </row>
    <row r="419" spans="2:13" ht="15.4">
      <c r="B419" s="27">
        <v>414.6</v>
      </c>
      <c r="C419" s="20" t="s">
        <v>30</v>
      </c>
      <c r="D419" s="21">
        <v>21890880</v>
      </c>
      <c r="E419" s="13">
        <v>2902200</v>
      </c>
      <c r="F419" s="9">
        <v>0</v>
      </c>
      <c r="G419" s="10">
        <v>24793080</v>
      </c>
      <c r="H419" s="10">
        <v>6750000</v>
      </c>
      <c r="I419" s="10">
        <v>1658400</v>
      </c>
      <c r="J419" s="10">
        <v>54727200</v>
      </c>
      <c r="K419" s="10"/>
      <c r="L419" s="10">
        <v>63135600</v>
      </c>
      <c r="M419" s="7">
        <v>87928680</v>
      </c>
    </row>
    <row r="420" spans="2:13" ht="15.4">
      <c r="B420" s="27">
        <v>186.7</v>
      </c>
      <c r="C420" s="20" t="s">
        <v>30</v>
      </c>
      <c r="D420" s="21">
        <v>9857760</v>
      </c>
      <c r="E420" s="13">
        <v>1867000</v>
      </c>
      <c r="F420" s="9">
        <v>0</v>
      </c>
      <c r="G420" s="10">
        <v>11724760</v>
      </c>
      <c r="H420" s="10">
        <v>0</v>
      </c>
      <c r="I420" s="10">
        <v>746800</v>
      </c>
      <c r="J420" s="10">
        <v>24644400</v>
      </c>
      <c r="K420" s="10"/>
      <c r="L420" s="10">
        <v>25391200</v>
      </c>
      <c r="M420" s="7">
        <v>37115960</v>
      </c>
    </row>
    <row r="421" spans="2:13" ht="15.4">
      <c r="B421" s="2">
        <v>276.5</v>
      </c>
      <c r="C421" s="8" t="s">
        <v>30</v>
      </c>
      <c r="D421" s="4">
        <v>14599200</v>
      </c>
      <c r="E421" s="5">
        <v>1935500</v>
      </c>
      <c r="F421" s="6">
        <v>0</v>
      </c>
      <c r="G421" s="6">
        <v>16534700</v>
      </c>
      <c r="H421" s="6">
        <v>12150000</v>
      </c>
      <c r="I421" s="6">
        <v>1106000</v>
      </c>
      <c r="J421" s="6">
        <v>36498000</v>
      </c>
      <c r="K421" s="28">
        <v>0</v>
      </c>
      <c r="L421" s="6">
        <v>49754000</v>
      </c>
      <c r="M421" s="7">
        <v>66288700</v>
      </c>
    </row>
    <row r="422" spans="2:13" ht="15.4">
      <c r="B422" s="2">
        <v>186.1</v>
      </c>
      <c r="C422" s="8" t="s">
        <v>30</v>
      </c>
      <c r="D422" s="4">
        <v>9826080</v>
      </c>
      <c r="E422" s="5">
        <v>1302700</v>
      </c>
      <c r="F422" s="6">
        <v>0</v>
      </c>
      <c r="G422" s="6">
        <v>11128780</v>
      </c>
      <c r="H422" s="6">
        <v>0</v>
      </c>
      <c r="I422" s="6">
        <v>744400</v>
      </c>
      <c r="J422" s="6">
        <v>24565200</v>
      </c>
      <c r="K422" s="28">
        <v>0</v>
      </c>
      <c r="L422" s="6">
        <v>25309600</v>
      </c>
      <c r="M422" s="7">
        <v>36438380</v>
      </c>
    </row>
    <row r="423" spans="2:13" ht="15.4">
      <c r="B423" s="2">
        <v>197</v>
      </c>
      <c r="C423" s="8" t="s">
        <v>30</v>
      </c>
      <c r="D423" s="6">
        <v>10401600</v>
      </c>
      <c r="E423" s="6">
        <v>1379000</v>
      </c>
      <c r="F423" s="6"/>
      <c r="G423" s="6">
        <v>11780600</v>
      </c>
      <c r="H423" s="6">
        <v>5400000</v>
      </c>
      <c r="I423" s="6">
        <v>788000</v>
      </c>
      <c r="J423" s="6">
        <v>26004000</v>
      </c>
      <c r="K423" s="28">
        <v>0</v>
      </c>
      <c r="L423" s="6">
        <v>32192000</v>
      </c>
      <c r="M423" s="7">
        <v>43972600</v>
      </c>
    </row>
    <row r="424" spans="2:13" ht="15.4">
      <c r="B424" s="2">
        <v>188</v>
      </c>
      <c r="C424" s="8" t="s">
        <v>29</v>
      </c>
      <c r="D424" s="6">
        <v>9926400</v>
      </c>
      <c r="E424" s="6">
        <v>1880000</v>
      </c>
      <c r="F424" s="6"/>
      <c r="G424" s="6">
        <v>11806400</v>
      </c>
      <c r="H424" s="6">
        <v>5400000</v>
      </c>
      <c r="I424" s="6">
        <v>752000</v>
      </c>
      <c r="J424" s="6">
        <v>24816000</v>
      </c>
      <c r="K424" s="28">
        <v>0</v>
      </c>
      <c r="L424" s="6">
        <v>30968000</v>
      </c>
      <c r="M424" s="7">
        <v>42774400</v>
      </c>
    </row>
    <row r="425" spans="2:13" ht="15.4">
      <c r="B425" s="2">
        <v>367.7</v>
      </c>
      <c r="C425" s="8" t="s">
        <v>30</v>
      </c>
      <c r="D425" s="6">
        <v>19414560</v>
      </c>
      <c r="E425" s="6">
        <v>2573900</v>
      </c>
      <c r="F425" s="6"/>
      <c r="G425" s="6">
        <v>21988460</v>
      </c>
      <c r="H425" s="6">
        <v>2700000</v>
      </c>
      <c r="I425" s="6">
        <v>1470800</v>
      </c>
      <c r="J425" s="6">
        <v>48536400</v>
      </c>
      <c r="K425" s="28">
        <v>0</v>
      </c>
      <c r="L425" s="6">
        <v>52707200</v>
      </c>
      <c r="M425" s="7">
        <v>74695660</v>
      </c>
    </row>
    <row r="426" spans="2:13" ht="15.4">
      <c r="B426" s="2">
        <v>443.5</v>
      </c>
      <c r="C426" s="8" t="s">
        <v>30</v>
      </c>
      <c r="D426" s="6">
        <v>23416800</v>
      </c>
      <c r="E426" s="6">
        <v>3104500</v>
      </c>
      <c r="F426" s="6"/>
      <c r="G426" s="6">
        <v>26521300</v>
      </c>
      <c r="H426" s="6">
        <v>2700000</v>
      </c>
      <c r="I426" s="6">
        <v>1774000</v>
      </c>
      <c r="J426" s="6">
        <v>58542000</v>
      </c>
      <c r="K426" s="28">
        <v>0</v>
      </c>
      <c r="L426" s="6">
        <v>63016000</v>
      </c>
      <c r="M426" s="7">
        <v>89537300</v>
      </c>
    </row>
    <row r="427" spans="2:13" ht="15.4">
      <c r="B427" s="2">
        <v>251.6</v>
      </c>
      <c r="C427" s="8" t="s">
        <v>30</v>
      </c>
      <c r="D427" s="6">
        <v>13284480</v>
      </c>
      <c r="E427" s="6">
        <v>1761200</v>
      </c>
      <c r="F427" s="6"/>
      <c r="G427" s="6">
        <v>15045680</v>
      </c>
      <c r="H427" s="6">
        <v>6750000</v>
      </c>
      <c r="I427" s="6">
        <v>1006400</v>
      </c>
      <c r="J427" s="6">
        <v>33211200</v>
      </c>
      <c r="K427" s="28">
        <v>0</v>
      </c>
      <c r="L427" s="6">
        <v>40967600</v>
      </c>
      <c r="M427" s="7">
        <v>56013280</v>
      </c>
    </row>
    <row r="428" spans="2:13" ht="15.4">
      <c r="B428" s="2">
        <v>193</v>
      </c>
      <c r="C428" s="8" t="s">
        <v>29</v>
      </c>
      <c r="D428" s="6">
        <v>10190400</v>
      </c>
      <c r="E428" s="6">
        <v>1930000</v>
      </c>
      <c r="F428" s="6"/>
      <c r="G428" s="6">
        <v>12120400</v>
      </c>
      <c r="H428" s="6">
        <v>9450000</v>
      </c>
      <c r="I428" s="6">
        <v>772000</v>
      </c>
      <c r="J428" s="6">
        <v>25476000</v>
      </c>
      <c r="K428" s="28">
        <v>0</v>
      </c>
      <c r="L428" s="6">
        <v>35698000</v>
      </c>
      <c r="M428" s="7">
        <v>47818400</v>
      </c>
    </row>
    <row r="429" spans="2:13" ht="15.4">
      <c r="B429" s="2">
        <v>182.2</v>
      </c>
      <c r="C429" s="8" t="s">
        <v>30</v>
      </c>
      <c r="D429" s="6">
        <v>9620160</v>
      </c>
      <c r="E429" s="6">
        <v>1275400</v>
      </c>
      <c r="F429" s="6"/>
      <c r="G429" s="6">
        <v>10895560</v>
      </c>
      <c r="H429" s="6">
        <v>0</v>
      </c>
      <c r="I429" s="6">
        <v>728800</v>
      </c>
      <c r="J429" s="6">
        <v>24050400</v>
      </c>
      <c r="K429" s="28">
        <v>0</v>
      </c>
      <c r="L429" s="6">
        <v>24779200</v>
      </c>
      <c r="M429" s="7">
        <v>35674760</v>
      </c>
    </row>
    <row r="430" spans="2:13" ht="15.4">
      <c r="B430" s="2">
        <v>93.3</v>
      </c>
      <c r="C430" s="8" t="s">
        <v>29</v>
      </c>
      <c r="D430" s="6">
        <v>4926240</v>
      </c>
      <c r="E430" s="6">
        <v>933000</v>
      </c>
      <c r="F430" s="6"/>
      <c r="G430" s="6">
        <v>5859240</v>
      </c>
      <c r="H430" s="6">
        <v>6750000</v>
      </c>
      <c r="I430" s="6">
        <v>373200</v>
      </c>
      <c r="J430" s="6">
        <v>12315600</v>
      </c>
      <c r="K430" s="28">
        <v>0</v>
      </c>
      <c r="L430" s="6">
        <v>19438800</v>
      </c>
      <c r="M430" s="7">
        <v>25298040</v>
      </c>
    </row>
    <row r="431" spans="2:13" ht="15.4">
      <c r="B431" s="2">
        <v>370.9</v>
      </c>
      <c r="C431" s="8" t="s">
        <v>30</v>
      </c>
      <c r="D431" s="6">
        <v>19583520</v>
      </c>
      <c r="E431" s="6">
        <v>2596300</v>
      </c>
      <c r="F431" s="6"/>
      <c r="G431" s="6">
        <v>22179820</v>
      </c>
      <c r="H431" s="6">
        <v>0</v>
      </c>
      <c r="I431" s="6">
        <v>1483600</v>
      </c>
      <c r="J431" s="6">
        <v>48958800</v>
      </c>
      <c r="K431" s="28">
        <v>0</v>
      </c>
      <c r="L431" s="6">
        <v>50442400</v>
      </c>
      <c r="M431" s="7">
        <v>72622220</v>
      </c>
    </row>
    <row r="432" spans="2:13" ht="15.4">
      <c r="B432" s="2">
        <v>282.7</v>
      </c>
      <c r="C432" s="8" t="s">
        <v>30</v>
      </c>
      <c r="D432" s="6">
        <v>14926560</v>
      </c>
      <c r="E432" s="6">
        <v>1978900</v>
      </c>
      <c r="F432" s="6"/>
      <c r="G432" s="6">
        <v>16905460</v>
      </c>
      <c r="H432" s="6">
        <v>6750000</v>
      </c>
      <c r="I432" s="6">
        <v>1130800</v>
      </c>
      <c r="J432" s="6">
        <v>37316400</v>
      </c>
      <c r="K432" s="28">
        <v>0</v>
      </c>
      <c r="L432" s="6">
        <v>45197200</v>
      </c>
      <c r="M432" s="7">
        <v>62102660</v>
      </c>
    </row>
    <row r="433" spans="2:13" ht="15.4">
      <c r="B433" s="2">
        <v>208.9</v>
      </c>
      <c r="C433" s="8" t="s">
        <v>30</v>
      </c>
      <c r="D433" s="6">
        <v>11029920</v>
      </c>
      <c r="E433" s="6">
        <v>1462300</v>
      </c>
      <c r="F433" s="6"/>
      <c r="G433" s="6">
        <v>12492220</v>
      </c>
      <c r="H433" s="6">
        <v>6750000</v>
      </c>
      <c r="I433" s="6">
        <v>835600</v>
      </c>
      <c r="J433" s="6">
        <v>27574800</v>
      </c>
      <c r="K433" s="28">
        <v>0</v>
      </c>
      <c r="L433" s="6">
        <v>35160400</v>
      </c>
      <c r="M433" s="7">
        <v>47652620</v>
      </c>
    </row>
    <row r="434" spans="2:13" ht="15.4">
      <c r="B434" s="2">
        <v>328.6</v>
      </c>
      <c r="C434" s="8" t="s">
        <v>30</v>
      </c>
      <c r="D434" s="6">
        <v>17350080</v>
      </c>
      <c r="E434" s="6">
        <v>2300200</v>
      </c>
      <c r="F434" s="6"/>
      <c r="G434" s="6">
        <v>19650280</v>
      </c>
      <c r="H434" s="6">
        <v>2700000</v>
      </c>
      <c r="I434" s="6">
        <v>1314400</v>
      </c>
      <c r="J434" s="6">
        <v>43375200</v>
      </c>
      <c r="K434" s="28">
        <v>0</v>
      </c>
      <c r="L434" s="6">
        <v>47389600</v>
      </c>
      <c r="M434" s="7">
        <v>67039880</v>
      </c>
    </row>
    <row r="435" spans="2:13" ht="15.4">
      <c r="B435" s="2">
        <v>316.5</v>
      </c>
      <c r="C435" s="8" t="s">
        <v>30</v>
      </c>
      <c r="D435" s="6">
        <v>16711200</v>
      </c>
      <c r="E435" s="6">
        <v>2215500</v>
      </c>
      <c r="F435" s="6"/>
      <c r="G435" s="6">
        <v>18926700</v>
      </c>
      <c r="H435" s="6">
        <v>4050000</v>
      </c>
      <c r="I435" s="6">
        <v>1266000</v>
      </c>
      <c r="J435" s="6">
        <v>41778000</v>
      </c>
      <c r="K435" s="28">
        <v>0</v>
      </c>
      <c r="L435" s="6">
        <v>47094000</v>
      </c>
      <c r="M435" s="7">
        <v>66020700</v>
      </c>
    </row>
    <row r="436" spans="2:13" ht="15.4">
      <c r="B436" s="2">
        <v>209.3</v>
      </c>
      <c r="C436" s="8" t="s">
        <v>30</v>
      </c>
      <c r="D436" s="6">
        <v>11051040</v>
      </c>
      <c r="E436" s="6">
        <v>1465100</v>
      </c>
      <c r="F436" s="6"/>
      <c r="G436" s="6">
        <v>12516140</v>
      </c>
      <c r="H436" s="6">
        <v>4050000</v>
      </c>
      <c r="I436" s="6">
        <v>837200</v>
      </c>
      <c r="J436" s="6">
        <v>27627600</v>
      </c>
      <c r="K436" s="28">
        <v>0</v>
      </c>
      <c r="L436" s="6">
        <v>32514800</v>
      </c>
      <c r="M436" s="7">
        <v>45030940</v>
      </c>
    </row>
    <row r="437" spans="2:13" ht="15.4">
      <c r="B437" s="2">
        <v>238</v>
      </c>
      <c r="C437" s="8" t="s">
        <v>30</v>
      </c>
      <c r="D437" s="6">
        <v>12566400</v>
      </c>
      <c r="E437" s="6">
        <v>1666000</v>
      </c>
      <c r="F437" s="6"/>
      <c r="G437" s="6">
        <v>14232400</v>
      </c>
      <c r="H437" s="6">
        <v>2700000</v>
      </c>
      <c r="I437" s="6">
        <v>952000</v>
      </c>
      <c r="J437" s="6">
        <v>31416000</v>
      </c>
      <c r="K437" s="28">
        <v>0</v>
      </c>
      <c r="L437" s="6">
        <v>35068000</v>
      </c>
      <c r="M437" s="7">
        <v>49300400</v>
      </c>
    </row>
    <row r="438" spans="2:13" ht="15.4">
      <c r="B438" s="2">
        <v>210.1</v>
      </c>
      <c r="C438" s="8" t="s">
        <v>30</v>
      </c>
      <c r="D438" s="6">
        <v>11093280</v>
      </c>
      <c r="E438" s="6">
        <v>1470700</v>
      </c>
      <c r="F438" s="6"/>
      <c r="G438" s="6">
        <v>12563980</v>
      </c>
      <c r="H438" s="6">
        <v>1350000</v>
      </c>
      <c r="I438" s="6">
        <v>840400</v>
      </c>
      <c r="J438" s="6">
        <v>27733200</v>
      </c>
      <c r="K438" s="28">
        <v>0</v>
      </c>
      <c r="L438" s="6">
        <v>29923600</v>
      </c>
      <c r="M438" s="7">
        <v>42487580</v>
      </c>
    </row>
    <row r="439" spans="2:13" ht="15.4">
      <c r="B439" s="2">
        <v>213.8</v>
      </c>
      <c r="C439" s="8" t="s">
        <v>30</v>
      </c>
      <c r="D439" s="6">
        <v>11288640</v>
      </c>
      <c r="E439" s="6">
        <v>1496600</v>
      </c>
      <c r="F439" s="6"/>
      <c r="G439" s="6">
        <v>12785240</v>
      </c>
      <c r="H439" s="6">
        <v>8100000</v>
      </c>
      <c r="I439" s="6">
        <v>855200</v>
      </c>
      <c r="J439" s="6">
        <v>28221600</v>
      </c>
      <c r="K439" s="28">
        <v>0</v>
      </c>
      <c r="L439" s="6">
        <v>37176800</v>
      </c>
      <c r="M439" s="7">
        <v>49962040</v>
      </c>
    </row>
    <row r="440" spans="2:13" ht="15.4">
      <c r="B440" s="2">
        <v>213.6</v>
      </c>
      <c r="C440" s="8" t="s">
        <v>30</v>
      </c>
      <c r="D440" s="6">
        <v>11278080</v>
      </c>
      <c r="E440" s="6">
        <v>1495200</v>
      </c>
      <c r="F440" s="6"/>
      <c r="G440" s="6">
        <v>12773280</v>
      </c>
      <c r="H440" s="6">
        <v>1350000</v>
      </c>
      <c r="I440" s="6">
        <v>854400</v>
      </c>
      <c r="J440" s="6">
        <v>28195200</v>
      </c>
      <c r="K440" s="28">
        <v>0</v>
      </c>
      <c r="L440" s="6">
        <v>30399600</v>
      </c>
      <c r="M440" s="7">
        <v>43172880</v>
      </c>
    </row>
    <row r="441" spans="2:13" ht="15.4">
      <c r="B441" s="29">
        <v>130.4</v>
      </c>
      <c r="C441" s="8" t="s">
        <v>30</v>
      </c>
      <c r="D441" s="6">
        <v>6885120</v>
      </c>
      <c r="E441" s="6">
        <v>912800</v>
      </c>
      <c r="F441" s="6"/>
      <c r="G441" s="6">
        <v>7797920</v>
      </c>
      <c r="H441" s="6">
        <v>0</v>
      </c>
      <c r="I441" s="6">
        <v>521600</v>
      </c>
      <c r="J441" s="6">
        <v>17212800</v>
      </c>
      <c r="K441" s="28">
        <v>0</v>
      </c>
      <c r="L441" s="6">
        <v>17734400</v>
      </c>
      <c r="M441" s="7">
        <v>25532320</v>
      </c>
    </row>
    <row r="442" spans="2:13" ht="15.4">
      <c r="B442" s="2">
        <v>442.7</v>
      </c>
      <c r="C442" s="8" t="s">
        <v>30</v>
      </c>
      <c r="D442" s="6">
        <v>23374560</v>
      </c>
      <c r="E442" s="6">
        <v>3098900</v>
      </c>
      <c r="F442" s="6"/>
      <c r="G442" s="6">
        <v>26473460</v>
      </c>
      <c r="H442" s="6">
        <v>2700000</v>
      </c>
      <c r="I442" s="6">
        <v>1770800</v>
      </c>
      <c r="J442" s="6">
        <v>58436400</v>
      </c>
      <c r="K442" s="28">
        <v>0</v>
      </c>
      <c r="L442" s="6">
        <v>62907200</v>
      </c>
      <c r="M442" s="7">
        <v>89380660</v>
      </c>
    </row>
    <row r="443" spans="2:13" ht="15.4">
      <c r="B443" s="2">
        <v>342.3</v>
      </c>
      <c r="C443" s="8" t="s">
        <v>29</v>
      </c>
      <c r="D443" s="6">
        <v>18073440</v>
      </c>
      <c r="E443" s="6">
        <v>3423000</v>
      </c>
      <c r="F443" s="6"/>
      <c r="G443" s="6">
        <v>21496440</v>
      </c>
      <c r="H443" s="6">
        <v>1350000</v>
      </c>
      <c r="I443" s="6">
        <v>1369200</v>
      </c>
      <c r="J443" s="6">
        <v>45183600</v>
      </c>
      <c r="K443" s="28">
        <v>0</v>
      </c>
      <c r="L443" s="6">
        <v>47902800</v>
      </c>
      <c r="M443" s="7">
        <v>69399240</v>
      </c>
    </row>
    <row r="444" spans="2:13" ht="15.4">
      <c r="B444" s="2">
        <v>204.5</v>
      </c>
      <c r="C444" s="8" t="s">
        <v>30</v>
      </c>
      <c r="D444" s="6">
        <v>10797600</v>
      </c>
      <c r="E444" s="6">
        <v>1431500</v>
      </c>
      <c r="F444" s="6"/>
      <c r="G444" s="6">
        <v>12229100</v>
      </c>
      <c r="H444" s="6">
        <v>4050000</v>
      </c>
      <c r="I444" s="6">
        <v>818000</v>
      </c>
      <c r="J444" s="6">
        <v>26994000</v>
      </c>
      <c r="K444" s="28">
        <v>0</v>
      </c>
      <c r="L444" s="6">
        <v>31862000</v>
      </c>
      <c r="M444" s="7">
        <v>44091100</v>
      </c>
    </row>
    <row r="445" spans="2:13" ht="15.4">
      <c r="B445" s="29">
        <v>331.5</v>
      </c>
      <c r="C445" s="8" t="s">
        <v>30</v>
      </c>
      <c r="D445" s="6">
        <v>17503200</v>
      </c>
      <c r="E445" s="6">
        <v>2320500</v>
      </c>
      <c r="F445" s="6"/>
      <c r="G445" s="6">
        <v>19823700</v>
      </c>
      <c r="H445" s="6">
        <v>8100000</v>
      </c>
      <c r="I445" s="6">
        <v>1326000</v>
      </c>
      <c r="J445" s="6">
        <v>43758000</v>
      </c>
      <c r="K445" s="28">
        <v>0</v>
      </c>
      <c r="L445" s="6">
        <v>53184000</v>
      </c>
      <c r="M445" s="7">
        <v>73007700</v>
      </c>
    </row>
    <row r="446" spans="2:13" ht="15.4">
      <c r="B446" s="29">
        <v>203.5</v>
      </c>
      <c r="C446" s="8" t="s">
        <v>29</v>
      </c>
      <c r="D446" s="6">
        <v>10744800</v>
      </c>
      <c r="E446" s="6">
        <v>2035000</v>
      </c>
      <c r="F446" s="6"/>
      <c r="G446" s="6">
        <v>12779800</v>
      </c>
      <c r="H446" s="6">
        <v>13500000</v>
      </c>
      <c r="I446" s="6">
        <v>814000</v>
      </c>
      <c r="J446" s="6">
        <v>26862000</v>
      </c>
      <c r="K446" s="28">
        <v>0</v>
      </c>
      <c r="L446" s="6">
        <v>41176000</v>
      </c>
      <c r="M446" s="7">
        <v>53955800</v>
      </c>
    </row>
    <row r="447" spans="2:13" ht="15.4">
      <c r="B447" s="29">
        <v>372.8</v>
      </c>
      <c r="C447" s="8" t="s">
        <v>30</v>
      </c>
      <c r="D447" s="6">
        <v>19683840</v>
      </c>
      <c r="E447" s="6">
        <v>2609600</v>
      </c>
      <c r="F447" s="6"/>
      <c r="G447" s="6">
        <v>22293440</v>
      </c>
      <c r="H447" s="6">
        <v>8100000</v>
      </c>
      <c r="I447" s="6">
        <v>1491200</v>
      </c>
      <c r="J447" s="6">
        <v>49209600</v>
      </c>
      <c r="K447" s="28">
        <v>0</v>
      </c>
      <c r="L447" s="6">
        <v>58800800</v>
      </c>
      <c r="M447" s="7">
        <v>81094240</v>
      </c>
    </row>
    <row r="448" spans="2:13" ht="15.4">
      <c r="B448" s="29">
        <v>261.3</v>
      </c>
      <c r="C448" s="8" t="s">
        <v>30</v>
      </c>
      <c r="D448" s="6">
        <v>13796640</v>
      </c>
      <c r="E448" s="6">
        <v>1829100</v>
      </c>
      <c r="F448" s="6"/>
      <c r="G448" s="6">
        <v>15625740</v>
      </c>
      <c r="H448" s="6">
        <v>2700000</v>
      </c>
      <c r="I448" s="6">
        <v>1045200</v>
      </c>
      <c r="J448" s="6">
        <v>34491600</v>
      </c>
      <c r="K448" s="28">
        <v>0</v>
      </c>
      <c r="L448" s="6">
        <v>38236800</v>
      </c>
      <c r="M448" s="7">
        <v>53862540</v>
      </c>
    </row>
    <row r="449" spans="2:13" ht="15.4">
      <c r="B449" s="29">
        <v>462.2</v>
      </c>
      <c r="C449" s="8" t="s">
        <v>30</v>
      </c>
      <c r="D449" s="6">
        <v>24404160</v>
      </c>
      <c r="E449" s="6">
        <v>3235400</v>
      </c>
      <c r="F449" s="6"/>
      <c r="G449" s="6">
        <v>27639560</v>
      </c>
      <c r="H449" s="6">
        <v>9450000</v>
      </c>
      <c r="I449" s="6">
        <v>1848800</v>
      </c>
      <c r="J449" s="6">
        <v>61010400</v>
      </c>
      <c r="K449" s="28">
        <v>0</v>
      </c>
      <c r="L449" s="6">
        <v>72309200</v>
      </c>
      <c r="M449" s="7">
        <v>99948760</v>
      </c>
    </row>
    <row r="450" spans="2:13" ht="15.4">
      <c r="B450" s="29">
        <v>384.9</v>
      </c>
      <c r="C450" s="8" t="s">
        <v>30</v>
      </c>
      <c r="D450" s="6">
        <v>20322720</v>
      </c>
      <c r="E450" s="6">
        <v>2694300</v>
      </c>
      <c r="F450" s="6"/>
      <c r="G450" s="6">
        <v>23017020</v>
      </c>
      <c r="H450" s="6">
        <v>8100000</v>
      </c>
      <c r="I450" s="6">
        <v>1539600</v>
      </c>
      <c r="J450" s="6">
        <v>50806800</v>
      </c>
      <c r="K450" s="28">
        <v>0</v>
      </c>
      <c r="L450" s="6">
        <v>60446400</v>
      </c>
      <c r="M450" s="7">
        <v>83463420</v>
      </c>
    </row>
    <row r="451" spans="2:13" ht="15.4">
      <c r="B451" s="29">
        <v>227.1</v>
      </c>
      <c r="C451" s="8" t="s">
        <v>30</v>
      </c>
      <c r="D451" s="6">
        <v>11990880</v>
      </c>
      <c r="E451" s="6">
        <v>1589700</v>
      </c>
      <c r="F451" s="6"/>
      <c r="G451" s="6">
        <v>13580580</v>
      </c>
      <c r="H451" s="6">
        <v>2700000</v>
      </c>
      <c r="I451" s="6">
        <v>908400</v>
      </c>
      <c r="J451" s="6">
        <v>29977200</v>
      </c>
      <c r="K451" s="28">
        <v>0</v>
      </c>
      <c r="L451" s="6">
        <v>33585600</v>
      </c>
      <c r="M451" s="7">
        <v>47166180</v>
      </c>
    </row>
    <row r="452" spans="2:13" ht="15.4">
      <c r="B452" s="29">
        <v>170.3</v>
      </c>
      <c r="C452" s="8" t="s">
        <v>30</v>
      </c>
      <c r="D452" s="6">
        <v>8991840</v>
      </c>
      <c r="E452" s="6">
        <v>1192100</v>
      </c>
      <c r="F452" s="6"/>
      <c r="G452" s="6">
        <v>10183940</v>
      </c>
      <c r="H452" s="6">
        <v>4050000</v>
      </c>
      <c r="I452" s="6">
        <v>681200</v>
      </c>
      <c r="J452" s="6">
        <v>22479600</v>
      </c>
      <c r="K452" s="28">
        <v>0</v>
      </c>
      <c r="L452" s="6">
        <v>27210800</v>
      </c>
      <c r="M452" s="7">
        <v>37394740</v>
      </c>
    </row>
    <row r="453" spans="2:13" ht="15.4">
      <c r="B453" s="2">
        <v>200.1</v>
      </c>
      <c r="C453" s="8" t="s">
        <v>30</v>
      </c>
      <c r="D453" s="6">
        <v>10565280</v>
      </c>
      <c r="E453" s="6">
        <v>1400700</v>
      </c>
      <c r="F453" s="6"/>
      <c r="G453" s="6">
        <v>11965980</v>
      </c>
      <c r="H453" s="6">
        <v>0</v>
      </c>
      <c r="I453" s="6">
        <v>800400</v>
      </c>
      <c r="J453" s="6">
        <v>26413200</v>
      </c>
      <c r="K453" s="28">
        <v>0</v>
      </c>
      <c r="L453" s="6">
        <v>27213600</v>
      </c>
      <c r="M453" s="7">
        <v>39179580</v>
      </c>
    </row>
    <row r="454" spans="2:13" ht="15.4">
      <c r="B454" s="2">
        <v>296.60000000000002</v>
      </c>
      <c r="C454" s="8" t="s">
        <v>30</v>
      </c>
      <c r="D454" s="6">
        <v>15660480</v>
      </c>
      <c r="E454" s="6">
        <v>2076200</v>
      </c>
      <c r="F454" s="6"/>
      <c r="G454" s="6">
        <v>17736680</v>
      </c>
      <c r="H454" s="6">
        <v>8100000</v>
      </c>
      <c r="I454" s="6">
        <v>1186400</v>
      </c>
      <c r="J454" s="6">
        <v>39151200</v>
      </c>
      <c r="K454" s="28">
        <v>0</v>
      </c>
      <c r="L454" s="6">
        <v>48437600</v>
      </c>
      <c r="M454" s="7">
        <v>66174280</v>
      </c>
    </row>
    <row r="455" spans="2:13" ht="15.4">
      <c r="B455" s="2">
        <v>238.3</v>
      </c>
      <c r="C455" s="8" t="s">
        <v>30</v>
      </c>
      <c r="D455" s="6">
        <v>12582240</v>
      </c>
      <c r="E455" s="6">
        <v>1668100</v>
      </c>
      <c r="F455" s="6"/>
      <c r="G455" s="6">
        <v>14250340</v>
      </c>
      <c r="H455" s="6">
        <v>5400000</v>
      </c>
      <c r="I455" s="6">
        <v>953200</v>
      </c>
      <c r="J455" s="6">
        <v>31455600</v>
      </c>
      <c r="K455" s="28">
        <v>0</v>
      </c>
      <c r="L455" s="6">
        <v>37808800</v>
      </c>
      <c r="M455" s="7">
        <v>52059140</v>
      </c>
    </row>
    <row r="456" spans="2:13" ht="15.4">
      <c r="B456" s="2">
        <v>299.10000000000002</v>
      </c>
      <c r="C456" s="8" t="s">
        <v>30</v>
      </c>
      <c r="D456" s="6">
        <v>15792480</v>
      </c>
      <c r="E456" s="6">
        <v>2093700</v>
      </c>
      <c r="F456" s="6"/>
      <c r="G456" s="6">
        <v>17886180</v>
      </c>
      <c r="H456" s="6">
        <v>6750000</v>
      </c>
      <c r="I456" s="6">
        <v>1196400</v>
      </c>
      <c r="J456" s="6">
        <v>39481200</v>
      </c>
      <c r="K456" s="28">
        <v>0</v>
      </c>
      <c r="L456" s="6">
        <v>47427600</v>
      </c>
      <c r="M456" s="7">
        <v>65313780</v>
      </c>
    </row>
    <row r="457" spans="2:13" ht="15.4">
      <c r="B457" s="29">
        <v>303.8</v>
      </c>
      <c r="C457" s="8" t="s">
        <v>30</v>
      </c>
      <c r="D457" s="6">
        <v>16040640</v>
      </c>
      <c r="E457" s="6">
        <v>2126600</v>
      </c>
      <c r="F457" s="6"/>
      <c r="G457" s="6">
        <v>18167240</v>
      </c>
      <c r="H457" s="6">
        <v>4050000</v>
      </c>
      <c r="I457" s="6">
        <v>1215200</v>
      </c>
      <c r="J457" s="6">
        <v>40101600</v>
      </c>
      <c r="K457" s="28">
        <v>0</v>
      </c>
      <c r="L457" s="6">
        <v>45366800</v>
      </c>
      <c r="M457" s="7">
        <v>63534040</v>
      </c>
    </row>
    <row r="458" spans="2:13" ht="15.4">
      <c r="B458" s="29">
        <v>299.8</v>
      </c>
      <c r="C458" s="8" t="s">
        <v>30</v>
      </c>
      <c r="D458" s="6">
        <v>15829440</v>
      </c>
      <c r="E458" s="6">
        <v>2098600</v>
      </c>
      <c r="F458" s="6"/>
      <c r="G458" s="6">
        <v>17928040</v>
      </c>
      <c r="H458" s="6">
        <v>2700000</v>
      </c>
      <c r="I458" s="6">
        <v>1199200</v>
      </c>
      <c r="J458" s="6">
        <v>39573600</v>
      </c>
      <c r="K458" s="28">
        <v>0</v>
      </c>
      <c r="L458" s="6">
        <v>43472800</v>
      </c>
      <c r="M458" s="7">
        <v>61400840</v>
      </c>
    </row>
    <row r="459" spans="2:13" ht="15.4">
      <c r="B459" s="29">
        <v>274.8</v>
      </c>
      <c r="C459" s="8" t="s">
        <v>29</v>
      </c>
      <c r="D459" s="6">
        <v>14509440</v>
      </c>
      <c r="E459" s="6">
        <v>2748000</v>
      </c>
      <c r="F459" s="6"/>
      <c r="G459" s="6">
        <v>17257440</v>
      </c>
      <c r="H459" s="6">
        <v>8100000</v>
      </c>
      <c r="I459" s="6">
        <v>1099200</v>
      </c>
      <c r="J459" s="6">
        <v>36273600</v>
      </c>
      <c r="K459" s="28">
        <v>0</v>
      </c>
      <c r="L459" s="6">
        <v>45472800</v>
      </c>
      <c r="M459" s="7">
        <v>62730240</v>
      </c>
    </row>
    <row r="460" spans="2:13" ht="15.4">
      <c r="B460" s="2">
        <v>187.5</v>
      </c>
      <c r="C460" s="8" t="s">
        <v>30</v>
      </c>
      <c r="D460" s="6">
        <v>9900000</v>
      </c>
      <c r="E460" s="6">
        <v>1312500</v>
      </c>
      <c r="F460" s="6"/>
      <c r="G460" s="6">
        <v>11212500</v>
      </c>
      <c r="H460" s="6">
        <v>0</v>
      </c>
      <c r="I460" s="6">
        <v>750000</v>
      </c>
      <c r="J460" s="6">
        <v>24750000</v>
      </c>
      <c r="K460" s="28">
        <v>0</v>
      </c>
      <c r="L460" s="6">
        <v>25500000</v>
      </c>
      <c r="M460" s="7">
        <v>36712500</v>
      </c>
    </row>
    <row r="461" spans="2:13" ht="15.4">
      <c r="B461" s="2">
        <v>90.4</v>
      </c>
      <c r="C461" s="8" t="s">
        <v>29</v>
      </c>
      <c r="D461" s="6">
        <v>4773120</v>
      </c>
      <c r="E461" s="6">
        <v>904000</v>
      </c>
      <c r="F461" s="6"/>
      <c r="G461" s="6">
        <v>5677120</v>
      </c>
      <c r="H461" s="6">
        <v>4050000</v>
      </c>
      <c r="I461" s="6">
        <v>361600</v>
      </c>
      <c r="J461" s="6">
        <v>11932800</v>
      </c>
      <c r="K461" s="28">
        <v>0</v>
      </c>
      <c r="L461" s="6">
        <v>16344400</v>
      </c>
      <c r="M461" s="7">
        <v>22021520</v>
      </c>
    </row>
    <row r="462" spans="2:13" ht="15.4">
      <c r="B462" s="29">
        <v>211.7</v>
      </c>
      <c r="C462" s="8" t="s">
        <v>30</v>
      </c>
      <c r="D462" s="6">
        <v>11177760</v>
      </c>
      <c r="E462" s="6">
        <v>1481900</v>
      </c>
      <c r="F462" s="6"/>
      <c r="G462" s="6">
        <v>12659660</v>
      </c>
      <c r="H462" s="6">
        <v>0</v>
      </c>
      <c r="I462" s="6">
        <v>846800</v>
      </c>
      <c r="J462" s="6">
        <v>27944400</v>
      </c>
      <c r="K462" s="28">
        <v>0</v>
      </c>
      <c r="L462" s="6">
        <v>28791200</v>
      </c>
      <c r="M462" s="7">
        <v>41450860</v>
      </c>
    </row>
    <row r="463" spans="2:13" ht="15.4">
      <c r="B463" s="29">
        <v>291.10000000000002</v>
      </c>
      <c r="C463" s="8" t="s">
        <v>30</v>
      </c>
      <c r="D463" s="6">
        <v>15370080</v>
      </c>
      <c r="E463" s="6">
        <v>2037700</v>
      </c>
      <c r="F463" s="6"/>
      <c r="G463" s="6">
        <v>17407780</v>
      </c>
      <c r="H463" s="6">
        <v>6750000</v>
      </c>
      <c r="I463" s="6">
        <v>1164400</v>
      </c>
      <c r="J463" s="6">
        <v>38425200</v>
      </c>
      <c r="K463" s="28">
        <v>0</v>
      </c>
      <c r="L463" s="6">
        <v>46339600</v>
      </c>
      <c r="M463" s="7">
        <v>63747380</v>
      </c>
    </row>
    <row r="464" spans="2:13" s="1" customFormat="1" ht="15">
      <c r="B464" s="30">
        <f t="shared" ref="B464:M464" si="0">SUM(B4:B463)</f>
        <v>139296.4</v>
      </c>
      <c r="C464" s="1">
        <f t="shared" si="0"/>
        <v>0</v>
      </c>
      <c r="D464" s="1">
        <f t="shared" si="0"/>
        <v>7354849920</v>
      </c>
      <c r="E464" s="1">
        <f t="shared" si="0"/>
        <v>1029949000</v>
      </c>
      <c r="F464" s="1">
        <f t="shared" si="0"/>
        <v>0</v>
      </c>
      <c r="G464" s="1">
        <f t="shared" si="0"/>
        <v>8384798920</v>
      </c>
      <c r="H464" s="1">
        <f t="shared" si="0"/>
        <v>1198800000</v>
      </c>
      <c r="I464" s="1">
        <f t="shared" si="0"/>
        <v>557185600</v>
      </c>
      <c r="J464" s="1">
        <f t="shared" si="0"/>
        <v>18219141600</v>
      </c>
      <c r="K464" s="1">
        <f t="shared" si="0"/>
        <v>96000000</v>
      </c>
      <c r="L464" s="1">
        <f t="shared" si="0"/>
        <v>20071127200</v>
      </c>
      <c r="M464" s="1">
        <f t="shared" si="0"/>
        <v>28455926120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huu trach</vt:lpstr>
      <vt:lpstr>dong tien</vt:lpstr>
      <vt:lpstr>xuan mai</vt:lpstr>
      <vt:lpstr>dong son</vt:lpstr>
      <vt:lpstr>tonng hop</vt:lpstr>
      <vt:lpstr>Tong hop (HĐ)</vt:lpstr>
      <vt:lpstr>Tong hop (TĐ)</vt:lpstr>
      <vt:lpstr>Quyết Định</vt:lpstr>
      <vt:lpstr>XM</vt:lpstr>
      <vt:lpstr>HT</vt:lpstr>
      <vt:lpstr>DT</vt:lpstr>
      <vt:lpstr>DS</vt:lpstr>
      <vt:lpstr>TONG</vt:lpstr>
      <vt:lpstr>'Quyết Định'!Print_Area</vt:lpstr>
      <vt:lpstr>'Tong hop (HĐ)'!Print_Area</vt:lpstr>
      <vt:lpstr>'Tong hop (TĐ)'!Print_Area</vt:lpstr>
      <vt:lpstr>'Quyết Định'!Print_Titles</vt:lpstr>
      <vt:lpstr>'Tong hop (HĐ)'!Print_Titles</vt:lpstr>
      <vt:lpstr>'Tong hop (TĐ)'!Print_Titles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Kiem Minh</cp:lastModifiedBy>
  <cp:lastPrinted>2026-09-29T04:14:49Z</cp:lastPrinted>
  <dcterms:created xsi:type="dcterms:W3CDTF">2026-06-05T00:56:00Z</dcterms:created>
  <dcterms:modified xsi:type="dcterms:W3CDTF">2026-09-29T04:15:23Z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EB9C2B8088B54073B2A151165C6CFD41_12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